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45" windowWidth="12120" windowHeight="8805" tabRatio="822" activeTab="0"/>
  </bookViews>
  <sheets>
    <sheet name="Example Worksheet" sheetId="1" r:id="rId1"/>
    <sheet name="Manual Worksheet" sheetId="2" r:id="rId2"/>
    <sheet name="Automated Worksheet (liquid)" sheetId="3" r:id="rId3"/>
    <sheet name="Automated Worksheet (solid) " sheetId="4" r:id="rId4"/>
    <sheet name="Tables 1 - 2" sheetId="5" r:id="rId5"/>
    <sheet name="Tables 3 - 6" sheetId="6" r:id="rId6"/>
    <sheet name="crops" sheetId="7" r:id="rId7"/>
  </sheets>
  <definedNames>
    <definedName name="_xlnm.Print_Area" localSheetId="2">'Automated Worksheet (liquid)'!$A$1:$F$33</definedName>
    <definedName name="_xlnm.Print_Area" localSheetId="3">'Automated Worksheet (solid) '!$A$1:$F$33</definedName>
    <definedName name="_xlnm.Print_Area" localSheetId="0">'Example Worksheet'!$A$1:$F$33</definedName>
    <definedName name="_xlnm.Print_Area" localSheetId="1">'Manual Worksheet'!$A$1:$F$33</definedName>
    <definedName name="_xlnm.Print_Area" localSheetId="5">'Tables 3 - 6'!$A$1:$F$57</definedName>
  </definedNames>
  <calcPr fullCalcOnLoad="1"/>
</workbook>
</file>

<file path=xl/sharedStrings.xml><?xml version="1.0" encoding="utf-8"?>
<sst xmlns="http://schemas.openxmlformats.org/spreadsheetml/2006/main" count="613" uniqueCount="282">
  <si>
    <t>A</t>
  </si>
  <si>
    <t>B</t>
  </si>
  <si>
    <t xml:space="preserve">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</si>
  <si>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</si>
  <si>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</si>
  <si>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</si>
  <si>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</si>
  <si>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</si>
  <si>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</si>
  <si>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</si>
  <si>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</si>
  <si>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</si>
  <si>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</si>
  <si>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</si>
  <si>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</si>
  <si>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</si>
  <si>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</si>
  <si>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</si>
  <si>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</si>
  <si>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</si>
  <si>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Crop to be Planted</t>
  </si>
  <si>
    <t>T</t>
  </si>
  <si>
    <t>V</t>
  </si>
  <si>
    <t>U</t>
  </si>
  <si>
    <t>Actual Manure Application Rate Used</t>
  </si>
  <si>
    <t>W</t>
  </si>
  <si>
    <t>Record Keeping</t>
  </si>
  <si>
    <t>Manure Application Based on Nitrogen</t>
  </si>
  <si>
    <r>
      <t>Crop Phosphorus (P</t>
    </r>
    <r>
      <rPr>
        <b/>
        <i/>
        <u val="single"/>
        <vertAlign val="subscript"/>
        <sz val="11"/>
        <rFont val="Arial"/>
        <family val="2"/>
      </rPr>
      <t>2</t>
    </r>
    <r>
      <rPr>
        <b/>
        <i/>
        <u val="single"/>
        <sz val="11"/>
        <rFont val="Arial"/>
        <family val="2"/>
      </rPr>
      <t>0</t>
    </r>
    <r>
      <rPr>
        <b/>
        <i/>
        <u val="single"/>
        <vertAlign val="subscript"/>
        <sz val="11"/>
        <rFont val="Arial"/>
        <family val="2"/>
      </rPr>
      <t>5</t>
    </r>
    <r>
      <rPr>
        <b/>
        <i/>
        <u val="single"/>
        <sz val="11"/>
        <rFont val="Arial"/>
        <family val="2"/>
      </rPr>
      <t>)</t>
    </r>
    <r>
      <rPr>
        <b/>
        <i/>
        <u val="single"/>
        <vertAlign val="subscript"/>
        <sz val="11"/>
        <rFont val="Arial"/>
        <family val="2"/>
      </rPr>
      <t xml:space="preserve"> </t>
    </r>
    <r>
      <rPr>
        <b/>
        <i/>
        <u val="single"/>
        <sz val="11"/>
        <rFont val="Arial"/>
        <family val="2"/>
      </rPr>
      <t>Requirements</t>
    </r>
  </si>
  <si>
    <t>Crop Nitrogen Requirements</t>
  </si>
  <si>
    <t>Application Method</t>
  </si>
  <si>
    <t>Injection</t>
  </si>
  <si>
    <t>Manure Type</t>
  </si>
  <si>
    <t>Year 1</t>
  </si>
  <si>
    <r>
      <t>Year 2</t>
    </r>
    <r>
      <rPr>
        <b/>
        <sz val="10"/>
        <rFont val="Arial"/>
        <family val="2"/>
      </rPr>
      <t>*</t>
    </r>
  </si>
  <si>
    <t>* If manure was applied the previous year, use the Year 2 values.</t>
  </si>
  <si>
    <t>Previous Crop</t>
  </si>
  <si>
    <t>CROP</t>
  </si>
  <si>
    <t>Corn</t>
  </si>
  <si>
    <t>(lb/acre-2')</t>
  </si>
  <si>
    <t>(lb/acre-2') = Two foot nitrate soil test</t>
  </si>
  <si>
    <t>(cwt/acre) = Hundred weights / acre</t>
  </si>
  <si>
    <t>TABLE 2 - Legume Nitrogen Credits</t>
  </si>
  <si>
    <t>Table 4 - Organic Nitrogen Mineralization Rate</t>
  </si>
  <si>
    <t>Name:</t>
  </si>
  <si>
    <t>Crop</t>
  </si>
  <si>
    <t>Sprinkling</t>
  </si>
  <si>
    <t>X</t>
  </si>
  <si>
    <t xml:space="preserve">Alfalfa  </t>
  </si>
  <si>
    <t xml:space="preserve">Buckwheat  </t>
  </si>
  <si>
    <t xml:space="preserve">Canola </t>
  </si>
  <si>
    <t xml:space="preserve">Corn Grain </t>
  </si>
  <si>
    <t xml:space="preserve">Corn Silage  </t>
  </si>
  <si>
    <t xml:space="preserve">Edible Beans  </t>
  </si>
  <si>
    <t xml:space="preserve">Flax </t>
  </si>
  <si>
    <t xml:space="preserve">Grass  </t>
  </si>
  <si>
    <t xml:space="preserve">Millet  </t>
  </si>
  <si>
    <t xml:space="preserve">Mustard  </t>
  </si>
  <si>
    <t xml:space="preserve">Oats  </t>
  </si>
  <si>
    <t xml:space="preserve">Potatoes  </t>
  </si>
  <si>
    <t xml:space="preserve">Rapeseed  </t>
  </si>
  <si>
    <t xml:space="preserve">Rye  </t>
  </si>
  <si>
    <t xml:space="preserve">Safflower  </t>
  </si>
  <si>
    <t xml:space="preserve">Sorghum  </t>
  </si>
  <si>
    <t xml:space="preserve">Soybean  </t>
  </si>
  <si>
    <t xml:space="preserve">Sunflowers  </t>
  </si>
  <si>
    <t xml:space="preserve">Wheat </t>
  </si>
  <si>
    <t>Example: Field 1</t>
  </si>
  <si>
    <t>Example: Field 2</t>
  </si>
  <si>
    <t>Year / Field Identification</t>
  </si>
  <si>
    <r>
      <t>Crop Yield Goal</t>
    </r>
    <r>
      <rPr>
        <sz val="9"/>
        <rFont val="Arial"/>
        <family val="2"/>
      </rPr>
      <t xml:space="preserve">                                                                               </t>
    </r>
    <r>
      <rPr>
        <i/>
        <sz val="9"/>
        <rFont val="Arial"/>
        <family val="2"/>
      </rPr>
      <t xml:space="preserve"> bu/acre, cwt/acre, tons/acre</t>
    </r>
  </si>
  <si>
    <r>
      <t xml:space="preserve">Acres Available for Manure Application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acres</t>
    </r>
  </si>
  <si>
    <r>
      <t xml:space="preserve">Acres Available for Manure Application                </t>
    </r>
    <r>
      <rPr>
        <i/>
        <sz val="9"/>
        <rFont val="Arial"/>
        <family val="2"/>
      </rPr>
      <t xml:space="preserve"> acres</t>
    </r>
  </si>
  <si>
    <r>
      <t>Crop Yield Goal</t>
    </r>
    <r>
      <rPr>
        <sz val="9"/>
        <rFont val="Arial"/>
        <family val="2"/>
      </rPr>
      <t xml:space="preserve">                                                                                </t>
    </r>
    <r>
      <rPr>
        <i/>
        <sz val="9"/>
        <rFont val="Arial"/>
        <family val="2"/>
      </rPr>
      <t>bu/acre, cwt/acre, tons/acre</t>
    </r>
  </si>
  <si>
    <r>
      <t>Quantity of Manure to Apply</t>
    </r>
    <r>
      <rPr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>=(O x P)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 xml:space="preserve">gallons  </t>
    </r>
  </si>
  <si>
    <r>
      <t>Quantity of Manure to Apply</t>
    </r>
    <r>
      <rPr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>=(O x P)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 xml:space="preserve"> tons</t>
    </r>
  </si>
  <si>
    <r>
      <t>MANURE NITROGEN APPLICATION WORKSHEET</t>
    </r>
    <r>
      <rPr>
        <sz val="12"/>
        <rFont val="Albertus Extra Bold"/>
        <family val="2"/>
      </rPr>
      <t xml:space="preserve">  </t>
    </r>
  </si>
  <si>
    <r>
      <t xml:space="preserve">Organic Nitrogen Mineralization Rate                      </t>
    </r>
    <r>
      <rPr>
        <sz val="9"/>
        <rFont val="Arial"/>
        <family val="2"/>
      </rPr>
      <t xml:space="preserve"> (see Table 4)</t>
    </r>
  </si>
  <si>
    <t xml:space="preserve"> NITROGEN</t>
  </si>
  <si>
    <t xml:space="preserve">  NITROGEN</t>
  </si>
  <si>
    <r>
      <t>LIQUID MANURE NITROGEN APPLICATION WORKSHEET</t>
    </r>
    <r>
      <rPr>
        <sz val="12"/>
        <rFont val="Albertus Extra Bold"/>
        <family val="2"/>
      </rPr>
      <t xml:space="preserve">  </t>
    </r>
  </si>
  <si>
    <r>
      <t>SOLID MANURE NITROGEN APPLICATION WORKSHEET</t>
    </r>
    <r>
      <rPr>
        <sz val="12"/>
        <rFont val="Albertus Extra Bold"/>
        <family val="2"/>
      </rPr>
      <t xml:space="preserve">  </t>
    </r>
  </si>
  <si>
    <r>
      <t xml:space="preserve">Inorganic Nitrogen Retained  </t>
    </r>
    <r>
      <rPr>
        <sz val="9"/>
        <rFont val="Arial"/>
        <family val="2"/>
      </rPr>
      <t xml:space="preserve">                                             (see Table 3)</t>
    </r>
  </si>
  <si>
    <r>
      <t xml:space="preserve">Inorganic Nitrogen Retained                               </t>
    </r>
    <r>
      <rPr>
        <sz val="9"/>
        <rFont val="Arial"/>
        <family val="2"/>
      </rPr>
      <t xml:space="preserve">               (see Table 3)</t>
    </r>
  </si>
  <si>
    <t xml:space="preserve">Nitrogen Available From Manure </t>
  </si>
  <si>
    <t>Table 3 - Nitrogen Application Loss (Percent Retained)</t>
  </si>
  <si>
    <t>Retained</t>
  </si>
  <si>
    <t>Solid or Liquid (all animal types except poultry)</t>
  </si>
  <si>
    <t>Poultry (solid or liquid)</t>
  </si>
  <si>
    <t>P2O5 (lbs)</t>
  </si>
  <si>
    <t>Alfalfa (per ton)</t>
  </si>
  <si>
    <t>Mustard (per cwt)</t>
  </si>
  <si>
    <t>Buckwheat (per bu)</t>
  </si>
  <si>
    <t>Oats (per bu)</t>
  </si>
  <si>
    <t>Canola (per cwt)</t>
  </si>
  <si>
    <t>Potatoes (per cwt)</t>
  </si>
  <si>
    <t>Corn Grain (per bu)</t>
  </si>
  <si>
    <t>Rapeseed (per cwt)</t>
  </si>
  <si>
    <t>Corn Silage (per ton)</t>
  </si>
  <si>
    <t>Rye (per bu)</t>
  </si>
  <si>
    <t>Edible Beans (per lb)</t>
  </si>
  <si>
    <t>Safflower (per lb)</t>
  </si>
  <si>
    <t>Sorghum (per bu)</t>
  </si>
  <si>
    <t>Flax (per bu)</t>
  </si>
  <si>
    <t>Soybean (per bu)</t>
  </si>
  <si>
    <t>Grass (per ton)</t>
  </si>
  <si>
    <t>Sunflowers (per lb)</t>
  </si>
  <si>
    <t>Wheat (per bu)</t>
  </si>
  <si>
    <t>Millet (per lb)</t>
  </si>
  <si>
    <t>Bray Test</t>
  </si>
  <si>
    <t>Olsen Test</t>
  </si>
  <si>
    <t xml:space="preserve">Y </t>
  </si>
  <si>
    <t>((18.57 - (1.16 x stp)) x  yg</t>
  </si>
  <si>
    <t>(1.32 - (0.083 x stp)) x yg</t>
  </si>
  <si>
    <t>(3.6 - (0.17 x stp)) x yg</t>
  </si>
  <si>
    <t>(3.6 - (0.22 x ppm)) x yg</t>
  </si>
  <si>
    <t>(0.7 - (0.035 x stp)) x yg</t>
  </si>
  <si>
    <t xml:space="preserve">(0.7 - (0.044 x stp)) x yg </t>
  </si>
  <si>
    <t xml:space="preserve">(5.62 - (0.28 x stp)) x yg </t>
  </si>
  <si>
    <t xml:space="preserve">(5.62 - (0.035 x stp)) x yg </t>
  </si>
  <si>
    <t>(0.0231 - (0.0011 x stp)) x yg</t>
  </si>
  <si>
    <t xml:space="preserve">(0.0231 - (0.0014 x stp)) x yg </t>
  </si>
  <si>
    <t xml:space="preserve">(0.785 - (0.039 x stp)) x yg </t>
  </si>
  <si>
    <t>(0.785 - (0.05 x stp)) x yg</t>
  </si>
  <si>
    <t xml:space="preserve">(1.17 - (0.058 x stp)) x yg </t>
  </si>
  <si>
    <t>(1.17 - (0.073 x stp)) x yg</t>
  </si>
  <si>
    <t xml:space="preserve">(0.666 - (0.033 x stp)) x yg  </t>
  </si>
  <si>
    <t xml:space="preserve">(45 - (2.5 x stp)) x yg  </t>
  </si>
  <si>
    <t xml:space="preserve">(0.785 - (0.05 x stp)) x yg </t>
  </si>
  <si>
    <t>(0.0171 - (0.00085 x stp)) x yg</t>
  </si>
  <si>
    <t xml:space="preserve">(3.6 - (0.17 x stp)) x yg </t>
  </si>
  <si>
    <t xml:space="preserve">(3.6 - (0.22 x stp)) x yg </t>
  </si>
  <si>
    <t xml:space="preserve">(0.644 - (0.032 x stp)) x yg </t>
  </si>
  <si>
    <t xml:space="preserve">(0.644 - (0.041 x stp)) x yg </t>
  </si>
  <si>
    <t xml:space="preserve">(0.5 - (0.026 x stp)) x yg </t>
  </si>
  <si>
    <t>(0.5 - (0.034 x stp)) x yg</t>
  </si>
  <si>
    <t xml:space="preserve">(3.6 - (0.17 x stp) x yg </t>
  </si>
  <si>
    <t>(3.6 - (0.22 x stp)) x yg</t>
  </si>
  <si>
    <t xml:space="preserve">(1.071 - (0.054 x stp)) x yg </t>
  </si>
  <si>
    <t xml:space="preserve">(1.071 - (0.067 x stp)) x yg </t>
  </si>
  <si>
    <t xml:space="preserve">(0.027 - (0.0014 x stp)) x yg </t>
  </si>
  <si>
    <t xml:space="preserve">(0.027 - (0.0017 x stp)) x yg </t>
  </si>
  <si>
    <t xml:space="preserve">(0.666 - (0.041 x stp)) x yg </t>
  </si>
  <si>
    <t xml:space="preserve">(1.55 - (0.1 x stp)) x yg  </t>
  </si>
  <si>
    <t xml:space="preserve">(1.55 - (0.14 x stp)) x yg </t>
  </si>
  <si>
    <t xml:space="preserve">(11 - (0.533 x stp)) x yg </t>
  </si>
  <si>
    <t xml:space="preserve">(11 - (0.7 x stp)) x yg </t>
  </si>
  <si>
    <t xml:space="preserve">(0.0225 - (0.0011 x stp)) x yg </t>
  </si>
  <si>
    <t xml:space="preserve">(0.0225 - (0.0014 x stp)) x yg  </t>
  </si>
  <si>
    <t>stp=soil test phosphorus in parts per million</t>
  </si>
  <si>
    <t>(0.0171 - (0.00114 x stp)) x yg</t>
  </si>
  <si>
    <r>
      <t xml:space="preserve">Soil Test Phosphorus        </t>
    </r>
    <r>
      <rPr>
        <i/>
        <sz val="9"/>
        <rFont val="Arial"/>
        <family val="2"/>
      </rPr>
      <t>ppm</t>
    </r>
  </si>
  <si>
    <t>Barley, Feed</t>
  </si>
  <si>
    <t>Barley, Malting</t>
  </si>
  <si>
    <t>Grass, Sudan</t>
  </si>
  <si>
    <t>Sorghum, Forage</t>
  </si>
  <si>
    <t xml:space="preserve">Broadcast (incorporation within 24 hours)  </t>
  </si>
  <si>
    <t>Broadcast (incorporation after 5 days)</t>
  </si>
  <si>
    <t>Barley, Feed (per bu)</t>
  </si>
  <si>
    <t>Barley, Malting (per bu)</t>
  </si>
  <si>
    <t>Sorghum, Forage (per ton)</t>
  </si>
  <si>
    <t>Grass, Sudan (per ton)</t>
  </si>
  <si>
    <t xml:space="preserve">Alfalfa (ton/acre) </t>
  </si>
  <si>
    <t>((18.57 - (0.93 x stp)) x  yg</t>
  </si>
  <si>
    <t xml:space="preserve">Barley, Feed (bu/acre)  </t>
  </si>
  <si>
    <t xml:space="preserve">Barley, Malting (bu/acre)  </t>
  </si>
  <si>
    <t xml:space="preserve">Buckwheat (bu/acre)  </t>
  </si>
  <si>
    <t>(1.32 - (0.066 x stp)) x yg</t>
  </si>
  <si>
    <t xml:space="preserve">Canola (cwt./acre) </t>
  </si>
  <si>
    <t xml:space="preserve">Corn Grain (bu/acre) </t>
  </si>
  <si>
    <t>Corn Silage (ton/acre)</t>
  </si>
  <si>
    <t xml:space="preserve">Edible Beans (lbs./acre) </t>
  </si>
  <si>
    <t xml:space="preserve">Flax (bu/acre) </t>
  </si>
  <si>
    <t xml:space="preserve">Grass (ton/acre) </t>
  </si>
  <si>
    <t xml:space="preserve">(45 - (3.45  stp)) x yg) </t>
  </si>
  <si>
    <t xml:space="preserve">Grass, Sudan (ton/acre) </t>
  </si>
  <si>
    <t xml:space="preserve">Millet (lbs./acre)  </t>
  </si>
  <si>
    <t xml:space="preserve">Mustard (cwt./acre)  </t>
  </si>
  <si>
    <t xml:space="preserve">Oats (bu/acre) </t>
  </si>
  <si>
    <t xml:space="preserve">Potatoes (cwt./acre)  </t>
  </si>
  <si>
    <t xml:space="preserve">Rapeseed (cwt./acre) </t>
  </si>
  <si>
    <t xml:space="preserve">Rye (bu/acre)  </t>
  </si>
  <si>
    <t xml:space="preserve">Safflower (lbs./acre)  </t>
  </si>
  <si>
    <t xml:space="preserve">Sorghum (bu/acre)  </t>
  </si>
  <si>
    <t xml:space="preserve">Sorghum, Forage (ton/acre)  </t>
  </si>
  <si>
    <t xml:space="preserve">Soybean (bu/acre) </t>
  </si>
  <si>
    <t xml:space="preserve">Sunflowers (lbs./acre) </t>
  </si>
  <si>
    <t>Wheat (bu/acre)</t>
  </si>
  <si>
    <t xml:space="preserve">yg=yield goal  </t>
  </si>
  <si>
    <t>Barley,Feed (per bu)</t>
  </si>
  <si>
    <t>Barley,Malting (per bu)</t>
  </si>
  <si>
    <r>
      <t xml:space="preserve">Grass, Sudan </t>
    </r>
    <r>
      <rPr>
        <sz val="8"/>
        <rFont val="Arial"/>
        <family val="2"/>
      </rPr>
      <t>(per ton)</t>
    </r>
  </si>
  <si>
    <r>
      <t>Sorghum, Forage</t>
    </r>
    <r>
      <rPr>
        <sz val="8"/>
        <rFont val="Arial"/>
        <family val="2"/>
      </rPr>
      <t>(per ton)</t>
    </r>
  </si>
  <si>
    <t>Corn (per bu)</t>
  </si>
  <si>
    <t xml:space="preserve">S </t>
  </si>
  <si>
    <t>10/01-10/3/99</t>
  </si>
  <si>
    <t>9:00am-5:00pm</t>
  </si>
  <si>
    <r>
      <t xml:space="preserve">Soil Test Phosphorus        </t>
    </r>
    <r>
      <rPr>
        <i/>
        <sz val="10"/>
        <rFont val="Arial"/>
        <family val="2"/>
      </rPr>
      <t>ppm</t>
    </r>
  </si>
  <si>
    <r>
      <t>Quantity of Manure to Apply</t>
    </r>
    <r>
      <rPr>
        <sz val="9"/>
        <rFont val="Arial"/>
        <family val="2"/>
      </rPr>
      <t xml:space="preserve">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=(O x P)</t>
    </r>
    <r>
      <rPr>
        <sz val="8"/>
        <rFont val="Arial"/>
        <family val="2"/>
      </rPr>
      <t xml:space="preserve">,  </t>
    </r>
    <r>
      <rPr>
        <i/>
        <sz val="8"/>
        <rFont val="Arial"/>
        <family val="2"/>
      </rPr>
      <t>gallons or tons</t>
    </r>
  </si>
  <si>
    <r>
      <t xml:space="preserve">Organic Nitrogen Mineralization Rate                   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(see Table 4)</t>
    </r>
  </si>
  <si>
    <r>
      <t xml:space="preserve">Acres Available for Manure Application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acres</t>
    </r>
  </si>
  <si>
    <r>
      <t xml:space="preserve">Inorganic Nitrogen Retained                                   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 xml:space="preserve">(see Table 3) </t>
    </r>
  </si>
  <si>
    <r>
      <t>Crop Yield Goal</t>
    </r>
    <r>
      <rPr>
        <sz val="9"/>
        <rFont val="Arial"/>
        <family val="2"/>
      </rPr>
      <t xml:space="preserve">                                                                              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bu/acre, cwt/acre, tons/acre</t>
    </r>
  </si>
  <si>
    <r>
      <t>Quantity of Manure to Apply</t>
    </r>
    <r>
      <rPr>
        <sz val="9"/>
        <rFont val="Arial"/>
        <family val="2"/>
      </rPr>
      <t xml:space="preserve">                                           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=(O x P)</t>
    </r>
    <r>
      <rPr>
        <sz val="8"/>
        <rFont val="Arial"/>
        <family val="2"/>
      </rPr>
      <t xml:space="preserve">,  </t>
    </r>
    <r>
      <rPr>
        <i/>
        <sz val="8"/>
        <rFont val="Arial"/>
        <family val="2"/>
      </rPr>
      <t>gallons or tons</t>
    </r>
  </si>
  <si>
    <r>
      <t xml:space="preserve">Acres Available for Manure Application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acres</t>
    </r>
  </si>
  <si>
    <r>
      <t xml:space="preserve">Organic Nitrogen Mineralization Rate                     </t>
    </r>
    <r>
      <rPr>
        <sz val="8"/>
        <rFont val="Arial"/>
        <family val="2"/>
      </rPr>
      <t xml:space="preserve">  (see Table 4)</t>
    </r>
  </si>
  <si>
    <r>
      <t xml:space="preserve">Inorganic Nitrogen Retained                                 </t>
    </r>
    <r>
      <rPr>
        <sz val="9"/>
        <rFont val="Arial"/>
        <family val="2"/>
      </rPr>
      <t xml:space="preserve">            </t>
    </r>
    <r>
      <rPr>
        <sz val="8"/>
        <rFont val="Arial"/>
        <family val="2"/>
      </rPr>
      <t xml:space="preserve"> (see Table 3)</t>
    </r>
  </si>
  <si>
    <r>
      <t>Crop Yield Goal</t>
    </r>
    <r>
      <rPr>
        <sz val="9"/>
        <rFont val="Arial"/>
        <family val="2"/>
      </rPr>
      <t xml:space="preserve">                                                                               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bu/acre, cwt/acre, tons/acre</t>
    </r>
  </si>
  <si>
    <t>(per bu) = per bushel</t>
  </si>
  <si>
    <r>
      <t xml:space="preserve">TABLE 1 - Nitrogen Requirements for Selected Crops </t>
    </r>
    <r>
      <rPr>
        <b/>
        <sz val="16"/>
        <rFont val="Arial"/>
        <family val="2"/>
      </rPr>
      <t>*</t>
    </r>
  </si>
  <si>
    <r>
      <t>*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Add 30 pounds of nitrogen to the above recommendation for corn, grain sourghum, or sunflowers when using no-till or very reduced till systems.</t>
    </r>
  </si>
  <si>
    <t>TABLE  5  - Phosphorus Removed By The Harvested Portion Of A Crop</t>
  </si>
  <si>
    <t>Table 6 - Recommended Phosphorus Application Rate</t>
  </si>
  <si>
    <t>Date When Manure Was Applied</t>
  </si>
  <si>
    <t>Time Period When Manure Was Applied</t>
  </si>
  <si>
    <r>
      <t xml:space="preserve">Crop Nitrogen Requirement                                                  </t>
    </r>
    <r>
      <rPr>
        <sz val="9"/>
        <rFont val="Arial"/>
        <family val="2"/>
      </rPr>
      <t xml:space="preserve">(see Table 1), </t>
    </r>
    <r>
      <rPr>
        <i/>
        <sz val="9"/>
        <rFont val="Arial"/>
        <family val="2"/>
      </rPr>
      <t>lbs/acre</t>
    </r>
  </si>
  <si>
    <r>
      <t>Nitrogen from Commercial Fertilizer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 xml:space="preserve"> lbs/acre</t>
    </r>
  </si>
  <si>
    <r>
      <t>Additional Crop Nitrogen Requirements                               =(C - D - E - F)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 lbs/acre</t>
    </r>
  </si>
  <si>
    <r>
      <t>Total Nitrogen Content of Manure</t>
    </r>
    <r>
      <rPr>
        <sz val="9"/>
        <rFont val="Arial"/>
        <family val="2"/>
      </rPr>
      <t xml:space="preserve">                                 (from manure test), </t>
    </r>
    <r>
      <rPr>
        <i/>
        <sz val="9"/>
        <rFont val="Arial"/>
        <family val="2"/>
      </rPr>
      <t>lbs/ton</t>
    </r>
  </si>
  <si>
    <r>
      <t xml:space="preserve">Inorganic Nitrogen Content of Manure    </t>
    </r>
    <r>
      <rPr>
        <sz val="9"/>
        <rFont val="Arial"/>
        <family val="2"/>
      </rPr>
      <t xml:space="preserve">                                    (from manure test), </t>
    </r>
    <r>
      <rPr>
        <i/>
        <sz val="9"/>
        <rFont val="Arial"/>
        <family val="2"/>
      </rPr>
      <t>lbs/ton</t>
    </r>
  </si>
  <si>
    <r>
      <t xml:space="preserve">Available Inorganic Nitrogen                                                            =(I x J),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lbs/ton </t>
    </r>
  </si>
  <si>
    <r>
      <t xml:space="preserve">Available Organic Nitrogen    </t>
    </r>
    <r>
      <rPr>
        <sz val="9"/>
        <rFont val="Arial"/>
        <family val="2"/>
      </rPr>
      <t xml:space="preserve">                                                  </t>
    </r>
    <r>
      <rPr>
        <b/>
        <sz val="9"/>
        <rFont val="Arial"/>
        <family val="2"/>
      </rPr>
      <t>=(H - I) x L</t>
    </r>
    <r>
      <rPr>
        <sz val="9"/>
        <rFont val="Arial"/>
        <family val="2"/>
      </rPr>
      <t>,</t>
    </r>
    <r>
      <rPr>
        <i/>
        <sz val="9"/>
        <rFont val="Arial"/>
        <family val="2"/>
      </rPr>
      <t xml:space="preserve"> lbs/ton</t>
    </r>
  </si>
  <si>
    <r>
      <t xml:space="preserve">Available Nitrogen                                                 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=(K + M</t>
    </r>
    <r>
      <rPr>
        <sz val="9"/>
        <rFont val="Arial"/>
        <family val="2"/>
      </rPr>
      <t xml:space="preserve">), </t>
    </r>
    <r>
      <rPr>
        <i/>
        <sz val="9"/>
        <rFont val="Arial"/>
        <family val="2"/>
      </rPr>
      <t>lbs/ton</t>
    </r>
  </si>
  <si>
    <r>
      <t xml:space="preserve"> Recommended Phosphorus Application Rate                       </t>
    </r>
    <r>
      <rPr>
        <sz val="8"/>
        <rFont val="Arial"/>
        <family val="2"/>
      </rPr>
      <t xml:space="preserve">   </t>
    </r>
    <r>
      <rPr>
        <i/>
        <sz val="8"/>
        <rFont val="Arial"/>
        <family val="2"/>
      </rPr>
      <t>lbs/acre</t>
    </r>
    <r>
      <rPr>
        <sz val="8"/>
        <rFont val="Arial"/>
        <family val="2"/>
      </rPr>
      <t xml:space="preserve">                     </t>
    </r>
  </si>
  <si>
    <r>
      <t>Phosphorus (P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) Content of Manure                              </t>
    </r>
    <r>
      <rPr>
        <sz val="9"/>
        <rFont val="Arial"/>
        <family val="2"/>
      </rPr>
      <t xml:space="preserve">(from manure test), </t>
    </r>
    <r>
      <rPr>
        <i/>
        <sz val="9"/>
        <rFont val="Arial"/>
        <family val="2"/>
      </rPr>
      <t>lbs/ton</t>
    </r>
    <r>
      <rPr>
        <b/>
        <sz val="9"/>
        <rFont val="Arial"/>
        <family val="2"/>
      </rPr>
      <t xml:space="preserve">      </t>
    </r>
  </si>
  <si>
    <r>
      <t xml:space="preserve">Phosphorus Removed by Crop   </t>
    </r>
    <r>
      <rPr>
        <sz val="9"/>
        <rFont val="Arial"/>
        <family val="2"/>
      </rPr>
      <t xml:space="preserve"> lbs/acre</t>
    </r>
  </si>
  <si>
    <r>
      <t>Phosphorus Applied to Field</t>
    </r>
    <r>
      <rPr>
        <sz val="9"/>
        <rFont val="Arial"/>
        <family val="2"/>
      </rPr>
      <t xml:space="preserve">                                              </t>
    </r>
    <r>
      <rPr>
        <b/>
        <sz val="9"/>
        <rFont val="Arial"/>
        <family val="2"/>
      </rPr>
      <t xml:space="preserve"> =(O x T) 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lbs/acre</t>
    </r>
    <r>
      <rPr>
        <sz val="9"/>
        <rFont val="Arial"/>
        <family val="2"/>
      </rPr>
      <t xml:space="preserve">  </t>
    </r>
  </si>
  <si>
    <r>
      <t xml:space="preserve">Legume Credits from Previous Crops                                 </t>
    </r>
    <r>
      <rPr>
        <sz val="9"/>
        <rFont val="Arial"/>
        <family val="2"/>
      </rPr>
      <t xml:space="preserve">   (see Table 2),</t>
    </r>
    <r>
      <rPr>
        <i/>
        <sz val="9"/>
        <rFont val="Arial"/>
        <family val="2"/>
      </rPr>
      <t xml:space="preserve"> lbs/acre</t>
    </r>
  </si>
  <si>
    <r>
      <t xml:space="preserve">Crop Nitrogen Requirement </t>
    </r>
    <r>
      <rPr>
        <sz val="9"/>
        <rFont val="Arial"/>
        <family val="2"/>
      </rPr>
      <t xml:space="preserve">                                                </t>
    </r>
    <r>
      <rPr>
        <i/>
        <sz val="9"/>
        <rFont val="Arial"/>
        <family val="2"/>
      </rPr>
      <t xml:space="preserve"> lbs/acre</t>
    </r>
  </si>
  <si>
    <r>
      <t>Legume Credits from Previous Crops</t>
    </r>
    <r>
      <rPr>
        <sz val="9"/>
        <rFont val="Arial"/>
        <family val="2"/>
      </rPr>
      <t xml:space="preserve">                                    (</t>
    </r>
    <r>
      <rPr>
        <b/>
        <sz val="9"/>
        <rFont val="Arial"/>
        <family val="2"/>
      </rPr>
      <t>see table 2)</t>
    </r>
    <r>
      <rPr>
        <sz val="9"/>
        <rFont val="Arial"/>
        <family val="2"/>
      </rPr>
      <t>,</t>
    </r>
    <r>
      <rPr>
        <i/>
        <sz val="9"/>
        <rFont val="Arial"/>
        <family val="2"/>
      </rPr>
      <t xml:space="preserve"> lbs/acre</t>
    </r>
  </si>
  <si>
    <r>
      <t>Nitrogen from Commercial Fertilizer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lbs/acre</t>
    </r>
  </si>
  <si>
    <r>
      <t>Additional Crop Nitrogen Requirements                               =(C - D - E - F)</t>
    </r>
    <r>
      <rPr>
        <sz val="9"/>
        <rFont val="Arial"/>
        <family val="2"/>
      </rPr>
      <t xml:space="preserve">,  </t>
    </r>
    <r>
      <rPr>
        <i/>
        <sz val="9"/>
        <rFont val="Arial"/>
        <family val="2"/>
      </rPr>
      <t>lbs/acre</t>
    </r>
  </si>
  <si>
    <r>
      <t>Total Nitrogen Content of Manure</t>
    </r>
    <r>
      <rPr>
        <sz val="9"/>
        <rFont val="Arial"/>
        <family val="2"/>
      </rPr>
      <t xml:space="preserve">                                 (from manure test), </t>
    </r>
    <r>
      <rPr>
        <i/>
        <sz val="9"/>
        <rFont val="Arial"/>
        <family val="2"/>
      </rPr>
      <t xml:space="preserve"> lbs/1,000 gallons</t>
    </r>
  </si>
  <si>
    <r>
      <t xml:space="preserve">Inorganic Nitrogen Content of Manure    </t>
    </r>
    <r>
      <rPr>
        <sz val="9"/>
        <rFont val="Arial"/>
        <family val="2"/>
      </rPr>
      <t xml:space="preserve">                                    (from manure test),  </t>
    </r>
    <r>
      <rPr>
        <i/>
        <sz val="9"/>
        <rFont val="Arial"/>
        <family val="2"/>
      </rPr>
      <t>lbs/1,000 gallons</t>
    </r>
  </si>
  <si>
    <r>
      <t xml:space="preserve">Available Organic Nitrogen    </t>
    </r>
    <r>
      <rPr>
        <sz val="9"/>
        <rFont val="Arial"/>
        <family val="2"/>
      </rPr>
      <t xml:space="preserve">                                                  </t>
    </r>
    <r>
      <rPr>
        <b/>
        <sz val="9"/>
        <rFont val="Arial"/>
        <family val="2"/>
      </rPr>
      <t>=(H - I) x L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lbs/1,000 gallons</t>
    </r>
    <r>
      <rPr>
        <sz val="9"/>
        <rFont val="Arial"/>
        <family val="2"/>
      </rPr>
      <t xml:space="preserve">  </t>
    </r>
  </si>
  <si>
    <r>
      <t>Available Nitrogen                                                            =(K + M),</t>
    </r>
    <r>
      <rPr>
        <sz val="9"/>
        <rFont val="Arial"/>
        <family val="2"/>
      </rPr>
      <t xml:space="preserve"> lbs/1,000 gallons </t>
    </r>
    <r>
      <rPr>
        <b/>
        <sz val="9"/>
        <rFont val="Arial"/>
        <family val="2"/>
      </rPr>
      <t xml:space="preserve"> </t>
    </r>
  </si>
  <si>
    <r>
      <t xml:space="preserve"> Recommended Phosphorus Application Rate                           </t>
    </r>
    <r>
      <rPr>
        <sz val="8"/>
        <rFont val="Arial"/>
        <family val="2"/>
      </rPr>
      <t xml:space="preserve">    </t>
    </r>
    <r>
      <rPr>
        <i/>
        <sz val="8"/>
        <rFont val="Arial"/>
        <family val="2"/>
      </rPr>
      <t>lbs/acre</t>
    </r>
    <r>
      <rPr>
        <sz val="8"/>
        <rFont val="Arial"/>
        <family val="2"/>
      </rPr>
      <t xml:space="preserve">                     </t>
    </r>
  </si>
  <si>
    <r>
      <t>Phosphorus (P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) Content of Manure                              </t>
    </r>
    <r>
      <rPr>
        <sz val="9"/>
        <rFont val="Arial"/>
        <family val="2"/>
      </rPr>
      <t xml:space="preserve">(from manure test), </t>
    </r>
    <r>
      <rPr>
        <i/>
        <sz val="9"/>
        <rFont val="Arial"/>
        <family val="2"/>
      </rPr>
      <t xml:space="preserve">lbs/1,000 gallons </t>
    </r>
    <r>
      <rPr>
        <b/>
        <sz val="9"/>
        <rFont val="Arial"/>
        <family val="2"/>
      </rPr>
      <t xml:space="preserve">    </t>
    </r>
  </si>
  <si>
    <r>
      <t xml:space="preserve">Phosphorus Removed by Crop     </t>
    </r>
    <r>
      <rPr>
        <sz val="9"/>
        <rFont val="Arial"/>
        <family val="2"/>
      </rPr>
      <t xml:space="preserve"> lbs/acre</t>
    </r>
  </si>
  <si>
    <r>
      <t xml:space="preserve">Application Rate to meet Nitrogen Needs                  =(G / N </t>
    </r>
    <r>
      <rPr>
        <sz val="9"/>
        <rFont val="Arial"/>
        <family val="2"/>
      </rPr>
      <t xml:space="preserve">),  </t>
    </r>
    <r>
      <rPr>
        <i/>
        <sz val="9"/>
        <rFont val="Arial"/>
        <family val="2"/>
      </rPr>
      <t xml:space="preserve">gallons/acre   </t>
    </r>
    <r>
      <rPr>
        <sz val="9"/>
        <rFont val="Arial"/>
        <family val="2"/>
      </rPr>
      <t xml:space="preserve">                         </t>
    </r>
  </si>
  <si>
    <r>
      <t xml:space="preserve">Crop Nitrogen Requirement                                                 </t>
    </r>
    <r>
      <rPr>
        <sz val="8"/>
        <rFont val="Arial"/>
        <family val="2"/>
      </rPr>
      <t xml:space="preserve"> (see Table 1), </t>
    </r>
    <r>
      <rPr>
        <i/>
        <sz val="8"/>
        <rFont val="Arial"/>
        <family val="2"/>
      </rPr>
      <t>lbs/acre</t>
    </r>
  </si>
  <si>
    <r>
      <t xml:space="preserve">Legume Credits from Previous Crops                                   </t>
    </r>
    <r>
      <rPr>
        <sz val="8"/>
        <rFont val="Arial"/>
        <family val="2"/>
      </rPr>
      <t xml:space="preserve"> (see Table 2), </t>
    </r>
    <r>
      <rPr>
        <i/>
        <sz val="8"/>
        <rFont val="Arial"/>
        <family val="2"/>
      </rPr>
      <t>lbs/acre</t>
    </r>
  </si>
  <si>
    <r>
      <t>Nitrogen from Commercial Fertilizer</t>
    </r>
    <r>
      <rPr>
        <sz val="9"/>
        <rFont val="Arial"/>
        <family val="2"/>
      </rPr>
      <t xml:space="preserve">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lbs/acre</t>
    </r>
  </si>
  <si>
    <r>
      <t xml:space="preserve">Additional Crop Nitrogen Requirements                               </t>
    </r>
    <r>
      <rPr>
        <b/>
        <sz val="8"/>
        <rFont val="Arial"/>
        <family val="2"/>
      </rPr>
      <t>=(C - D - E - F)</t>
    </r>
    <r>
      <rPr>
        <sz val="8"/>
        <rFont val="Arial"/>
        <family val="2"/>
      </rPr>
      <t xml:space="preserve">,  </t>
    </r>
    <r>
      <rPr>
        <i/>
        <sz val="8"/>
        <rFont val="Arial"/>
        <family val="2"/>
      </rPr>
      <t>lbs/acre</t>
    </r>
  </si>
  <si>
    <r>
      <t>Total Nitrogen Content of Manure</t>
    </r>
    <r>
      <rPr>
        <sz val="9"/>
        <rFont val="Arial"/>
        <family val="2"/>
      </rPr>
      <t xml:space="preserve">                                </t>
    </r>
    <r>
      <rPr>
        <sz val="8"/>
        <rFont val="Arial"/>
        <family val="2"/>
      </rPr>
      <t xml:space="preserve"> (from manure test), </t>
    </r>
    <r>
      <rPr>
        <i/>
        <sz val="8"/>
        <rFont val="Arial"/>
        <family val="2"/>
      </rPr>
      <t xml:space="preserve"> lbs/1,000 gallons or lbs/ton</t>
    </r>
  </si>
  <si>
    <r>
      <t xml:space="preserve">Inorganic Nitrogen Content of Manure    </t>
    </r>
    <r>
      <rPr>
        <sz val="9"/>
        <rFont val="Arial"/>
        <family val="2"/>
      </rPr>
      <t xml:space="preserve">                                    </t>
    </r>
    <r>
      <rPr>
        <sz val="8"/>
        <rFont val="Arial"/>
        <family val="2"/>
      </rPr>
      <t xml:space="preserve">(from manure test), </t>
    </r>
    <r>
      <rPr>
        <i/>
        <sz val="8"/>
        <rFont val="Arial"/>
        <family val="2"/>
      </rPr>
      <t xml:space="preserve"> lbs/1,000 gallons or lbs/ton</t>
    </r>
  </si>
  <si>
    <r>
      <t xml:space="preserve">Available Inorganic Nitrogen                                                            </t>
    </r>
    <r>
      <rPr>
        <b/>
        <sz val="8"/>
        <rFont val="Arial"/>
        <family val="2"/>
      </rPr>
      <t xml:space="preserve">  =(I x J),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lbs/1,000 gallons or lbs/ton</t>
    </r>
    <r>
      <rPr>
        <sz val="8"/>
        <rFont val="Arial"/>
        <family val="2"/>
      </rPr>
      <t xml:space="preserve"> </t>
    </r>
  </si>
  <si>
    <r>
      <t xml:space="preserve">Available Organic Nitrogen   </t>
    </r>
    <r>
      <rPr>
        <sz val="9"/>
        <rFont val="Arial"/>
        <family val="2"/>
      </rPr>
      <t xml:space="preserve">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=(H - I) x L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lbs/1,000 gallons or lbs/ton</t>
    </r>
  </si>
  <si>
    <r>
      <t xml:space="preserve">Available Nitrogen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=(K + M</t>
    </r>
    <r>
      <rPr>
        <sz val="8"/>
        <rFont val="Arial"/>
        <family val="2"/>
      </rPr>
      <t xml:space="preserve">), </t>
    </r>
    <r>
      <rPr>
        <i/>
        <sz val="8"/>
        <rFont val="Arial"/>
        <family val="2"/>
      </rPr>
      <t>lbs/1,000 gallons or lbs/ton</t>
    </r>
  </si>
  <si>
    <r>
      <t>Phosphorus (P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) Content of Manure                              </t>
    </r>
    <r>
      <rPr>
        <sz val="8"/>
        <rFont val="Arial"/>
        <family val="2"/>
      </rPr>
      <t xml:space="preserve">(from manure test), </t>
    </r>
    <r>
      <rPr>
        <i/>
        <sz val="8"/>
        <rFont val="Arial"/>
        <family val="2"/>
      </rPr>
      <t xml:space="preserve">lbs/1,000 gallons or lbs/ton </t>
    </r>
    <r>
      <rPr>
        <b/>
        <sz val="8"/>
        <rFont val="Arial"/>
        <family val="2"/>
      </rPr>
      <t xml:space="preserve">    </t>
    </r>
  </si>
  <si>
    <r>
      <t>Phosphorus Applied to Field</t>
    </r>
    <r>
      <rPr>
        <sz val="9"/>
        <rFont val="Arial"/>
        <family val="2"/>
      </rPr>
      <t xml:space="preserve">                                              </t>
    </r>
    <r>
      <rPr>
        <b/>
        <sz val="8"/>
        <rFont val="Arial"/>
        <family val="2"/>
      </rPr>
      <t xml:space="preserve"> =(O x T) 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lbs/acre</t>
    </r>
    <r>
      <rPr>
        <sz val="8"/>
        <rFont val="Arial"/>
        <family val="2"/>
      </rPr>
      <t xml:space="preserve">  </t>
    </r>
  </si>
  <si>
    <r>
      <t xml:space="preserve">Crop Nitrogen Requirement                                               </t>
    </r>
    <r>
      <rPr>
        <sz val="9"/>
        <rFont val="Arial"/>
        <family val="2"/>
      </rPr>
      <t xml:space="preserve">   (see Table 1), </t>
    </r>
    <r>
      <rPr>
        <i/>
        <sz val="9"/>
        <rFont val="Arial"/>
        <family val="2"/>
      </rPr>
      <t>lbs/acre</t>
    </r>
  </si>
  <si>
    <r>
      <t xml:space="preserve">Legume Credits from Previous Crops                              </t>
    </r>
    <r>
      <rPr>
        <sz val="9"/>
        <rFont val="Arial"/>
        <family val="2"/>
      </rPr>
      <t xml:space="preserve">      (see Table 2),</t>
    </r>
    <r>
      <rPr>
        <i/>
        <sz val="9"/>
        <rFont val="Arial"/>
        <family val="2"/>
      </rPr>
      <t xml:space="preserve"> lbs/acre</t>
    </r>
  </si>
  <si>
    <r>
      <t>Nitrogen from Commercial Fertilizer</t>
    </r>
    <r>
      <rPr>
        <sz val="9"/>
        <rFont val="Arial"/>
        <family val="2"/>
      </rPr>
      <t xml:space="preserve">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lbs/acre</t>
    </r>
  </si>
  <si>
    <r>
      <t xml:space="preserve">Additional Crop Nitrogen Requirements                              </t>
    </r>
    <r>
      <rPr>
        <b/>
        <sz val="8"/>
        <rFont val="Arial"/>
        <family val="2"/>
      </rPr>
      <t xml:space="preserve"> =(C - D - E - F)</t>
    </r>
    <r>
      <rPr>
        <sz val="8"/>
        <rFont val="Arial"/>
        <family val="2"/>
      </rPr>
      <t xml:space="preserve">,  </t>
    </r>
    <r>
      <rPr>
        <i/>
        <sz val="8"/>
        <rFont val="Arial"/>
        <family val="2"/>
      </rPr>
      <t>lbs/acre</t>
    </r>
  </si>
  <si>
    <r>
      <t>Total Nitrogen Content of Manure</t>
    </r>
    <r>
      <rPr>
        <sz val="9"/>
        <rFont val="Arial"/>
        <family val="2"/>
      </rPr>
      <t xml:space="preserve">                               </t>
    </r>
    <r>
      <rPr>
        <sz val="8"/>
        <rFont val="Arial"/>
        <family val="2"/>
      </rPr>
      <t xml:space="preserve">  (from manure test), </t>
    </r>
    <r>
      <rPr>
        <i/>
        <sz val="8"/>
        <rFont val="Arial"/>
        <family val="2"/>
      </rPr>
      <t xml:space="preserve"> lbs/1,000 gallons or lbs/ton</t>
    </r>
  </si>
  <si>
    <r>
      <t xml:space="preserve">Inorganic Nitrogen Content of Manure    </t>
    </r>
    <r>
      <rPr>
        <sz val="9"/>
        <rFont val="Arial"/>
        <family val="2"/>
      </rPr>
      <t xml:space="preserve">                                    </t>
    </r>
    <r>
      <rPr>
        <sz val="8"/>
        <rFont val="Arial"/>
        <family val="2"/>
      </rPr>
      <t xml:space="preserve">(from manure test),  </t>
    </r>
    <r>
      <rPr>
        <i/>
        <sz val="8"/>
        <rFont val="Arial"/>
        <family val="2"/>
      </rPr>
      <t>lbs/1,000 gallons or lbs/ton</t>
    </r>
  </si>
  <si>
    <r>
      <t xml:space="preserve">Available Nitrogen       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=(K + M</t>
    </r>
    <r>
      <rPr>
        <sz val="8"/>
        <rFont val="Arial"/>
        <family val="2"/>
      </rPr>
      <t xml:space="preserve">), </t>
    </r>
    <r>
      <rPr>
        <i/>
        <sz val="8"/>
        <rFont val="Arial"/>
        <family val="2"/>
      </rPr>
      <t>lbs/1,000 gallons or lbs/ton</t>
    </r>
  </si>
  <si>
    <r>
      <t>Phosphorus (P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b/>
        <sz val="9"/>
        <rFont val="Arial"/>
        <family val="2"/>
      </rPr>
      <t xml:space="preserve">) Content of Manure                   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(from manure test), </t>
    </r>
    <r>
      <rPr>
        <i/>
        <sz val="8"/>
        <rFont val="Arial"/>
        <family val="2"/>
      </rPr>
      <t xml:space="preserve">lbs/1,000 gallons or lbs/ton </t>
    </r>
    <r>
      <rPr>
        <b/>
        <sz val="8"/>
        <rFont val="Arial"/>
        <family val="2"/>
      </rPr>
      <t xml:space="preserve">    </t>
    </r>
  </si>
  <si>
    <r>
      <t>Phosphorus Applied to Field</t>
    </r>
    <r>
      <rPr>
        <sz val="9"/>
        <rFont val="Arial"/>
        <family val="2"/>
      </rPr>
      <t xml:space="preserve">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=(O x T) 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lbs/acre</t>
    </r>
    <r>
      <rPr>
        <sz val="8"/>
        <rFont val="Arial"/>
        <family val="2"/>
      </rPr>
      <t xml:space="preserve">  </t>
    </r>
  </si>
  <si>
    <r>
      <t>Application Rate to meet Nitrogen Needs                                                    =(G / N)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gallons/acre or tons/acre</t>
    </r>
    <r>
      <rPr>
        <sz val="8"/>
        <rFont val="Arial"/>
        <family val="2"/>
      </rPr>
      <t xml:space="preserve">                                                                   (multiply by 1,000 if manure test is in lbs/1,000 gallons)</t>
    </r>
  </si>
  <si>
    <r>
      <t xml:space="preserve">Available Inorganic Nitrogen                                                         </t>
    </r>
    <r>
      <rPr>
        <b/>
        <sz val="9"/>
        <rFont val="Arial"/>
        <family val="2"/>
      </rPr>
      <t xml:space="preserve">    =(I x J),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lbs/1,000 gallons  </t>
    </r>
  </si>
  <si>
    <r>
      <t xml:space="preserve">Application Rate to meet Nitrogen Needs                  =(G / N </t>
    </r>
    <r>
      <rPr>
        <sz val="9"/>
        <rFont val="Arial"/>
        <family val="2"/>
      </rPr>
      <t xml:space="preserve">),  </t>
    </r>
    <r>
      <rPr>
        <i/>
        <sz val="9"/>
        <rFont val="Arial"/>
        <family val="2"/>
      </rPr>
      <t xml:space="preserve"> tons/acre     </t>
    </r>
    <r>
      <rPr>
        <sz val="9"/>
        <rFont val="Arial"/>
        <family val="2"/>
      </rPr>
      <t xml:space="preserve">                           </t>
    </r>
  </si>
  <si>
    <r>
      <t xml:space="preserve"> Recommended Phosphorus Application Rate                            </t>
    </r>
    <r>
      <rPr>
        <sz val="8"/>
        <rFont val="Arial"/>
        <family val="2"/>
      </rPr>
      <t xml:space="preserve"> soil test or Table 6    </t>
    </r>
    <r>
      <rPr>
        <i/>
        <sz val="8"/>
        <rFont val="Arial"/>
        <family val="2"/>
      </rPr>
      <t xml:space="preserve"> lbs/acre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</t>
    </r>
  </si>
  <si>
    <r>
      <t xml:space="preserve">Phosphorus Removed by Crop    </t>
    </r>
    <r>
      <rPr>
        <sz val="9"/>
        <rFont val="Arial"/>
        <family val="2"/>
      </rPr>
      <t xml:space="preserve">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=(B x Table 5 value)</t>
    </r>
    <r>
      <rPr>
        <i/>
        <sz val="8"/>
        <rFont val="Arial"/>
        <family val="2"/>
      </rPr>
      <t xml:space="preserve"> lbs/acre</t>
    </r>
  </si>
  <si>
    <r>
      <t xml:space="preserve">Phosphorus Removed by Crop   </t>
    </r>
    <r>
      <rPr>
        <sz val="9"/>
        <rFont val="Arial"/>
        <family val="2"/>
      </rPr>
      <t xml:space="preserve">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=(B x Table 5 value)</t>
    </r>
    <r>
      <rPr>
        <i/>
        <sz val="8"/>
        <rFont val="Arial"/>
        <family val="2"/>
      </rPr>
      <t xml:space="preserve"> lbs/acre</t>
    </r>
  </si>
  <si>
    <r>
      <t xml:space="preserve">Nitrate Nitrogen Soil Test, 0-2 ft. depth                                                                     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>see instructions if 2-4 foot samples are required</t>
    </r>
    <r>
      <rPr>
        <b/>
        <sz val="8"/>
        <rFont val="Arial"/>
        <family val="2"/>
      </rPr>
      <t xml:space="preserve">                    </t>
    </r>
    <r>
      <rPr>
        <sz val="8"/>
        <rFont val="Arial"/>
        <family val="2"/>
      </rPr>
      <t xml:space="preserve">                            ( from soil test),</t>
    </r>
    <r>
      <rPr>
        <i/>
        <sz val="8"/>
        <rFont val="Arial"/>
        <family val="2"/>
      </rPr>
      <t xml:space="preserve"> lbs/acre</t>
    </r>
  </si>
  <si>
    <t>lb/a</t>
  </si>
  <si>
    <t>plants/sq ft</t>
  </si>
  <si>
    <t>&gt;5</t>
  </si>
  <si>
    <t>&lt;1</t>
  </si>
  <si>
    <t>3-5</t>
  </si>
  <si>
    <t>1-2</t>
  </si>
  <si>
    <t xml:space="preserve">Soybeans, edible beans, peas, lentils and other annual legumes </t>
  </si>
  <si>
    <r>
      <t xml:space="preserve">Alfalfa and legume green manure crops (sweet clover, red clover, etc </t>
    </r>
    <r>
      <rPr>
        <vertAlign val="superscript"/>
        <sz val="9"/>
        <rFont val="Arial"/>
        <family val="2"/>
      </rPr>
      <t>(1)(2)</t>
    </r>
  </si>
  <si>
    <r>
      <t xml:space="preserve">(1) </t>
    </r>
    <r>
      <rPr>
        <sz val="8"/>
        <rFont val="Arial"/>
        <family val="2"/>
      </rPr>
      <t>When no-tilling into alfalfa and legume green manure crops, use half credit.</t>
    </r>
  </si>
  <si>
    <r>
      <t>(2)</t>
    </r>
    <r>
      <rPr>
        <sz val="8"/>
        <rFont val="Arial"/>
        <family val="2"/>
      </rPr>
      <t xml:space="preserve"> For 2nd year following alfalfa and legume green manure crops, use half credit.</t>
    </r>
  </si>
  <si>
    <t>References: SDSU Extension Publication EC750 and the SDSU Extension for Soybean and Alfalfa Nitrogen Requirements.</t>
  </si>
  <si>
    <r>
      <t xml:space="preserve">Nitrate Nitrogen Soil Test, 0-2 ft. depth                                                                     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see instructions if 2-4 foot samples are required </t>
    </r>
    <r>
      <rPr>
        <b/>
        <sz val="8"/>
        <rFont val="Arial"/>
        <family val="2"/>
      </rPr>
      <t xml:space="preserve">                  </t>
    </r>
    <r>
      <rPr>
        <sz val="8"/>
        <rFont val="Arial"/>
        <family val="2"/>
      </rPr>
      <t xml:space="preserve">                            ( from soil test),</t>
    </r>
    <r>
      <rPr>
        <i/>
        <sz val="8"/>
        <rFont val="Arial"/>
        <family val="2"/>
      </rPr>
      <t xml:space="preserve"> lbs/acre</t>
    </r>
  </si>
  <si>
    <r>
      <t xml:space="preserve">Nitrate Nitrogen Soil Test, 0-2 ft. depth                                                                 </t>
    </r>
    <r>
      <rPr>
        <b/>
        <sz val="8"/>
        <rFont val="Arial"/>
        <family val="2"/>
      </rPr>
      <t xml:space="preserve">     -</t>
    </r>
    <r>
      <rPr>
        <sz val="8"/>
        <rFont val="Arial"/>
        <family val="2"/>
      </rPr>
      <t>see instructions if 2-4 foot samples are required</t>
    </r>
    <r>
      <rPr>
        <b/>
        <sz val="8"/>
        <rFont val="Arial"/>
        <family val="2"/>
      </rPr>
      <t xml:space="preserve">                      </t>
    </r>
    <r>
      <rPr>
        <sz val="8"/>
        <rFont val="Arial"/>
        <family val="2"/>
      </rPr>
      <t xml:space="preserve">                            ( from soil test),</t>
    </r>
    <r>
      <rPr>
        <i/>
        <sz val="8"/>
        <rFont val="Arial"/>
        <family val="2"/>
      </rPr>
      <t xml:space="preserve"> lbs/acre</t>
    </r>
  </si>
  <si>
    <r>
      <t xml:space="preserve">Nitrate Nitrogen Soil Test, 0-2 ft. depth                                                                 </t>
    </r>
    <r>
      <rPr>
        <b/>
        <sz val="8"/>
        <rFont val="Arial"/>
        <family val="2"/>
      </rPr>
      <t xml:space="preserve">     -</t>
    </r>
    <r>
      <rPr>
        <sz val="8"/>
        <rFont val="Arial"/>
        <family val="2"/>
      </rPr>
      <t xml:space="preserve">see instructions if 2-4 foot samples are required </t>
    </r>
    <r>
      <rPr>
        <b/>
        <sz val="8"/>
        <rFont val="Arial"/>
        <family val="2"/>
      </rPr>
      <t xml:space="preserve">                      </t>
    </r>
    <r>
      <rPr>
        <sz val="8"/>
        <rFont val="Arial"/>
        <family val="2"/>
      </rPr>
      <t xml:space="preserve">                            ( from soil test),</t>
    </r>
    <r>
      <rPr>
        <i/>
        <sz val="8"/>
        <rFont val="Arial"/>
        <family val="2"/>
      </rPr>
      <t xml:space="preserve"> lbs/acre</t>
    </r>
  </si>
  <si>
    <t xml:space="preserve">Reference: Fertilizer Recommendation Guide, Extension Circular EC750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</si>
</sst>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&quot;$&quot;#,##0"/>
    <numFmt numFmtId="170" formatCode="#,##0.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b/>
      <vertAlign val="subscript"/>
      <sz val="9"/>
      <name val="Arial"/>
      <family val="2"/>
    </font>
    <font>
      <b/>
      <i/>
      <u val="single"/>
      <vertAlign val="subscript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lbertus Extra Bold"/>
      <family val="2"/>
    </font>
    <font>
      <b/>
      <sz val="12"/>
      <name val="Albertus Extra Bold"/>
      <family val="2"/>
    </font>
    <font>
      <b/>
      <sz val="10"/>
      <name val="Albertus Extra Bold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justify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6" fillId="3" borderId="1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 applyProtection="1">
      <alignment horizontal="center" vertical="center"/>
      <protection locked="0"/>
    </xf>
    <xf numFmtId="167" fontId="0" fillId="0" borderId="8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8" xfId="0" applyNumberForma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3" fontId="21" fillId="3" borderId="13" xfId="0" applyNumberFormat="1" applyFont="1" applyFill="1" applyBorder="1" applyAlignment="1">
      <alignment horizontal="center" vertical="center"/>
    </xf>
    <xf numFmtId="1" fontId="21" fillId="3" borderId="13" xfId="0" applyNumberFormat="1" applyFont="1" applyFill="1" applyBorder="1" applyAlignment="1">
      <alignment horizontal="center" vertical="center"/>
    </xf>
    <xf numFmtId="1" fontId="21" fillId="3" borderId="11" xfId="0" applyNumberFormat="1" applyFont="1" applyFill="1" applyBorder="1" applyAlignment="1">
      <alignment horizontal="center" vertical="center"/>
    </xf>
    <xf numFmtId="1" fontId="21" fillId="3" borderId="9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 vertical="justify" wrapText="1"/>
    </xf>
    <xf numFmtId="2" fontId="0" fillId="0" borderId="18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4" fillId="0" borderId="12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7" fontId="0" fillId="0" borderId="15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9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4" borderId="18" xfId="0" applyFont="1" applyFill="1" applyBorder="1" applyAlignment="1">
      <alignment horizontal="left"/>
    </xf>
    <xf numFmtId="0" fontId="0" fillId="4" borderId="4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2" fontId="21" fillId="3" borderId="13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1" fillId="3" borderId="29" xfId="0" applyNumberFormat="1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" fontId="16" fillId="3" borderId="29" xfId="0" applyNumberFormat="1" applyFont="1" applyFill="1" applyBorder="1" applyAlignment="1">
      <alignment horizontal="center" vertical="center"/>
    </xf>
    <xf numFmtId="1" fontId="0" fillId="3" borderId="29" xfId="0" applyNumberFormat="1" applyFill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1" fillId="3" borderId="2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9" fillId="4" borderId="0" xfId="0" applyFont="1" applyFill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  <xf numFmtId="0" fontId="17" fillId="2" borderId="46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right"/>
    </xf>
    <xf numFmtId="49" fontId="0" fillId="0" borderId="47" xfId="0" applyNumberForma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48" xfId="0" applyBorder="1" applyAlignment="1">
      <alignment/>
    </xf>
    <xf numFmtId="0" fontId="14" fillId="0" borderId="1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8" xfId="0" applyBorder="1" applyAlignment="1">
      <alignment/>
    </xf>
    <xf numFmtId="0" fontId="14" fillId="0" borderId="2" xfId="0" applyFont="1" applyBorder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2</xdr:row>
      <xdr:rowOff>85725</xdr:rowOff>
    </xdr:from>
    <xdr:to>
      <xdr:col>1</xdr:col>
      <xdr:colOff>2600325</xdr:colOff>
      <xdr:row>2</xdr:row>
      <xdr:rowOff>85725</xdr:rowOff>
    </xdr:to>
    <xdr:sp>
      <xdr:nvSpPr>
        <xdr:cNvPr id="1" name="Line 3"/>
        <xdr:cNvSpPr>
          <a:spLocks/>
        </xdr:cNvSpPr>
      </xdr:nvSpPr>
      <xdr:spPr>
        <a:xfrm>
          <a:off x="2562225" y="581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2</xdr:row>
      <xdr:rowOff>85725</xdr:rowOff>
    </xdr:from>
    <xdr:to>
      <xdr:col>1</xdr:col>
      <xdr:colOff>2600325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562225" y="581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2</xdr:row>
      <xdr:rowOff>85725</xdr:rowOff>
    </xdr:from>
    <xdr:to>
      <xdr:col>1</xdr:col>
      <xdr:colOff>2600325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2562225" y="581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2</xdr:row>
      <xdr:rowOff>133350</xdr:rowOff>
    </xdr:from>
    <xdr:to>
      <xdr:col>1</xdr:col>
      <xdr:colOff>2609850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71750" y="628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workbookViewId="0" topLeftCell="A2">
      <selection activeCell="D14" sqref="D14"/>
    </sheetView>
  </sheetViews>
  <sheetFormatPr defaultColWidth="9.140625" defaultRowHeight="12.75"/>
  <cols>
    <col min="1" max="1" width="3.140625" style="22" bestFit="1" customWidth="1"/>
    <col min="2" max="2" width="41.57421875" style="22" customWidth="1"/>
    <col min="3" max="3" width="13.8515625" style="22" customWidth="1"/>
    <col min="4" max="4" width="14.00390625" style="22" customWidth="1"/>
    <col min="5" max="6" width="13.7109375" style="22" customWidth="1"/>
    <col min="7" max="16384" width="9.140625" style="22" customWidth="1"/>
  </cols>
  <sheetData>
    <row r="1" spans="1:6" ht="19.5" customHeight="1" thickBot="1">
      <c r="A1" s="206" t="s">
        <v>76</v>
      </c>
      <c r="B1" s="207"/>
      <c r="C1" s="207"/>
      <c r="D1" s="207"/>
      <c r="E1" s="207"/>
      <c r="F1" s="208"/>
    </row>
    <row r="2" spans="1:6" ht="19.5" customHeight="1" thickBot="1">
      <c r="A2" s="212" t="s">
        <v>44</v>
      </c>
      <c r="B2" s="213"/>
      <c r="C2" s="213"/>
      <c r="D2" s="213"/>
      <c r="E2" s="213"/>
      <c r="F2" s="214"/>
    </row>
    <row r="3" spans="1:6" ht="15" customHeight="1">
      <c r="A3" s="209" t="s">
        <v>69</v>
      </c>
      <c r="B3" s="210"/>
      <c r="C3" s="23" t="s">
        <v>67</v>
      </c>
      <c r="D3" s="23" t="s">
        <v>68</v>
      </c>
      <c r="E3" s="24"/>
      <c r="F3" s="25"/>
    </row>
    <row r="4" spans="1:6" ht="15" customHeight="1">
      <c r="A4" s="26" t="s">
        <v>2</v>
      </c>
      <c r="B4" s="21" t="s">
        <v>29</v>
      </c>
      <c r="C4" s="27" t="s">
        <v>2</v>
      </c>
      <c r="D4" s="27" t="s">
        <v>2</v>
      </c>
      <c r="E4" s="28"/>
      <c r="F4" s="29"/>
    </row>
    <row r="5" spans="1:6" ht="15.75">
      <c r="A5" s="177" t="s">
        <v>0</v>
      </c>
      <c r="B5" s="14" t="s">
        <v>20</v>
      </c>
      <c r="C5" s="30" t="s">
        <v>38</v>
      </c>
      <c r="D5" s="30" t="s">
        <v>38</v>
      </c>
      <c r="E5" s="24" t="s">
        <v>2</v>
      </c>
      <c r="F5" s="25" t="s">
        <v>2</v>
      </c>
    </row>
    <row r="6" spans="1:6" ht="23.25">
      <c r="A6" s="177" t="s">
        <v>1</v>
      </c>
      <c r="B6" s="15" t="s">
        <v>207</v>
      </c>
      <c r="C6" s="31">
        <v>140</v>
      </c>
      <c r="D6" s="31">
        <v>140</v>
      </c>
      <c r="E6" s="31" t="s">
        <v>2</v>
      </c>
      <c r="F6" s="32" t="s">
        <v>2</v>
      </c>
    </row>
    <row r="7" spans="1:6" ht="24">
      <c r="A7" s="177" t="s">
        <v>3</v>
      </c>
      <c r="B7" s="15" t="s">
        <v>251</v>
      </c>
      <c r="C7" s="31">
        <v>168</v>
      </c>
      <c r="D7" s="31">
        <v>168</v>
      </c>
      <c r="E7" s="31" t="s">
        <v>2</v>
      </c>
      <c r="F7" s="32" t="s">
        <v>2</v>
      </c>
    </row>
    <row r="8" spans="1:6" ht="34.5">
      <c r="A8" s="177" t="s">
        <v>4</v>
      </c>
      <c r="B8" s="166" t="s">
        <v>280</v>
      </c>
      <c r="C8" s="31">
        <v>23</v>
      </c>
      <c r="D8" s="31">
        <v>23</v>
      </c>
      <c r="E8" s="31" t="s">
        <v>2</v>
      </c>
      <c r="F8" s="32" t="s">
        <v>2</v>
      </c>
    </row>
    <row r="9" spans="1:6" ht="24">
      <c r="A9" s="177" t="s">
        <v>5</v>
      </c>
      <c r="B9" s="15" t="s">
        <v>252</v>
      </c>
      <c r="C9" s="30">
        <v>0</v>
      </c>
      <c r="D9" s="30">
        <v>0</v>
      </c>
      <c r="E9" s="30" t="s">
        <v>2</v>
      </c>
      <c r="F9" s="45" t="s">
        <v>2</v>
      </c>
    </row>
    <row r="10" spans="1:6" ht="23.25">
      <c r="A10" s="177" t="s">
        <v>6</v>
      </c>
      <c r="B10" s="15" t="s">
        <v>253</v>
      </c>
      <c r="C10" s="30">
        <v>0</v>
      </c>
      <c r="D10" s="30">
        <v>0</v>
      </c>
      <c r="E10" s="30" t="s">
        <v>2</v>
      </c>
      <c r="F10" s="45" t="s">
        <v>2</v>
      </c>
    </row>
    <row r="11" spans="1:6" ht="24">
      <c r="A11" s="177" t="s">
        <v>7</v>
      </c>
      <c r="B11" s="15" t="s">
        <v>254</v>
      </c>
      <c r="C11" s="33">
        <f>C7-C8-C9-C10</f>
        <v>145</v>
      </c>
      <c r="D11" s="33">
        <f>D7-D8-D9-D10</f>
        <v>145</v>
      </c>
      <c r="E11" s="33" t="s">
        <v>2</v>
      </c>
      <c r="F11" s="46" t="s">
        <v>2</v>
      </c>
    </row>
    <row r="12" spans="1:6" ht="15.75">
      <c r="A12" s="34"/>
      <c r="B12" s="16" t="s">
        <v>84</v>
      </c>
      <c r="C12" s="211" t="s">
        <v>2</v>
      </c>
      <c r="D12" s="211"/>
      <c r="E12" s="27"/>
      <c r="F12" s="39" t="s">
        <v>2</v>
      </c>
    </row>
    <row r="13" spans="1:6" ht="24">
      <c r="A13" s="177" t="s">
        <v>8</v>
      </c>
      <c r="B13" s="15" t="s">
        <v>255</v>
      </c>
      <c r="C13" s="30">
        <v>49.9</v>
      </c>
      <c r="D13" s="30">
        <v>34.3</v>
      </c>
      <c r="E13" s="30" t="s">
        <v>2</v>
      </c>
      <c r="F13" s="45" t="s">
        <v>2</v>
      </c>
    </row>
    <row r="14" spans="1:6" ht="23.25">
      <c r="A14" s="177" t="s">
        <v>9</v>
      </c>
      <c r="B14" s="15" t="s">
        <v>256</v>
      </c>
      <c r="C14" s="30">
        <v>36.9</v>
      </c>
      <c r="D14" s="30">
        <v>7.7</v>
      </c>
      <c r="E14" s="30" t="s">
        <v>2</v>
      </c>
      <c r="F14" s="45" t="s">
        <v>2</v>
      </c>
    </row>
    <row r="15" spans="1:6" ht="23.25">
      <c r="A15" s="177" t="s">
        <v>10</v>
      </c>
      <c r="B15" s="15" t="s">
        <v>206</v>
      </c>
      <c r="C15" s="30">
        <v>0.98</v>
      </c>
      <c r="D15" s="192">
        <v>0.9</v>
      </c>
      <c r="E15" s="192" t="s">
        <v>2</v>
      </c>
      <c r="F15" s="193" t="s">
        <v>2</v>
      </c>
    </row>
    <row r="16" spans="1:6" ht="24">
      <c r="A16" s="177" t="s">
        <v>11</v>
      </c>
      <c r="B16" s="17" t="s">
        <v>246</v>
      </c>
      <c r="C16" s="52">
        <f>C14*C15</f>
        <v>36.162</v>
      </c>
      <c r="D16" s="50">
        <f>D14*D15</f>
        <v>6.930000000000001</v>
      </c>
      <c r="E16" s="50" t="s">
        <v>2</v>
      </c>
      <c r="F16" s="51" t="s">
        <v>2</v>
      </c>
    </row>
    <row r="17" spans="1:6" ht="23.25">
      <c r="A17" s="177" t="s">
        <v>12</v>
      </c>
      <c r="B17" s="15" t="s">
        <v>205</v>
      </c>
      <c r="C17" s="53">
        <v>0.35</v>
      </c>
      <c r="D17" s="30">
        <v>0.35</v>
      </c>
      <c r="E17" s="30"/>
      <c r="F17" s="45"/>
    </row>
    <row r="18" spans="1:11" ht="23.25">
      <c r="A18" s="178" t="s">
        <v>13</v>
      </c>
      <c r="B18" s="166" t="s">
        <v>247</v>
      </c>
      <c r="C18" s="130">
        <f>(C13-C14)*C17</f>
        <v>4.55</v>
      </c>
      <c r="D18" s="131">
        <v>9.3</v>
      </c>
      <c r="E18" s="131" t="s">
        <v>2</v>
      </c>
      <c r="F18" s="132" t="s">
        <v>2</v>
      </c>
      <c r="G18" s="133"/>
      <c r="H18" s="133" t="s">
        <v>2</v>
      </c>
      <c r="I18" s="133"/>
      <c r="J18" s="133"/>
      <c r="K18" s="133"/>
    </row>
    <row r="19" spans="1:6" ht="23.25">
      <c r="A19" s="177" t="s">
        <v>14</v>
      </c>
      <c r="B19" s="15" t="s">
        <v>257</v>
      </c>
      <c r="C19" s="52">
        <v>40.8</v>
      </c>
      <c r="D19" s="50">
        <f>D16+D18</f>
        <v>16.23</v>
      </c>
      <c r="E19" s="50" t="s">
        <v>2</v>
      </c>
      <c r="F19" s="51" t="s">
        <v>2</v>
      </c>
    </row>
    <row r="20" spans="1:6" ht="15.75">
      <c r="A20" s="37"/>
      <c r="B20" s="18" t="s">
        <v>27</v>
      </c>
      <c r="C20" s="28"/>
      <c r="D20" s="35"/>
      <c r="E20" s="35"/>
      <c r="F20" s="36"/>
    </row>
    <row r="21" spans="1:6" ht="33.75">
      <c r="A21" s="177" t="s">
        <v>15</v>
      </c>
      <c r="B21" s="172" t="s">
        <v>260</v>
      </c>
      <c r="C21" s="56">
        <f>(C11/C19)*1000</f>
        <v>3553.921568627451</v>
      </c>
      <c r="D21" s="194">
        <v>9</v>
      </c>
      <c r="E21" s="54" t="s">
        <v>2</v>
      </c>
      <c r="F21" s="57" t="s">
        <v>2</v>
      </c>
    </row>
    <row r="22" spans="1:6" ht="24" thickBot="1">
      <c r="A22" s="177" t="s">
        <v>16</v>
      </c>
      <c r="B22" s="15" t="s">
        <v>204</v>
      </c>
      <c r="C22" s="30">
        <v>87</v>
      </c>
      <c r="D22" s="30">
        <v>87</v>
      </c>
      <c r="E22" s="30"/>
      <c r="F22" s="45"/>
    </row>
    <row r="23" spans="1:6" ht="24.75" thickBot="1">
      <c r="A23" s="177" t="s">
        <v>17</v>
      </c>
      <c r="B23" s="15" t="s">
        <v>203</v>
      </c>
      <c r="C23" s="171">
        <f>C21*C22</f>
        <v>309191.17647058825</v>
      </c>
      <c r="D23" s="77">
        <f>D21*D22</f>
        <v>783</v>
      </c>
      <c r="E23" s="38" t="s">
        <v>2</v>
      </c>
      <c r="F23" s="38" t="s">
        <v>2</v>
      </c>
    </row>
    <row r="24" spans="1:6" ht="15" customHeight="1">
      <c r="A24" s="37" t="s">
        <v>2</v>
      </c>
      <c r="B24" s="19" t="s">
        <v>28</v>
      </c>
      <c r="C24" s="205" t="s">
        <v>2</v>
      </c>
      <c r="D24" s="205"/>
      <c r="E24" s="27"/>
      <c r="F24" s="39" t="s">
        <v>2</v>
      </c>
    </row>
    <row r="25" spans="1:6" ht="15.75">
      <c r="A25" s="177" t="s">
        <v>18</v>
      </c>
      <c r="B25" s="15" t="s">
        <v>151</v>
      </c>
      <c r="C25" s="30">
        <v>9</v>
      </c>
      <c r="D25" s="30">
        <v>9</v>
      </c>
      <c r="E25" s="30"/>
      <c r="F25" s="45"/>
    </row>
    <row r="26" spans="1:6" ht="22.5">
      <c r="A26" s="177" t="s">
        <v>19</v>
      </c>
      <c r="B26" s="20" t="s">
        <v>263</v>
      </c>
      <c r="C26" s="30">
        <v>43</v>
      </c>
      <c r="D26" s="30">
        <v>43</v>
      </c>
      <c r="E26" s="24"/>
      <c r="F26" s="25"/>
    </row>
    <row r="27" spans="1:6" ht="25.5" thickBot="1">
      <c r="A27" s="177" t="s">
        <v>21</v>
      </c>
      <c r="B27" s="15" t="s">
        <v>258</v>
      </c>
      <c r="C27" s="30">
        <v>23.8</v>
      </c>
      <c r="D27" s="30">
        <v>22.4</v>
      </c>
      <c r="E27" s="24"/>
      <c r="F27" s="25"/>
    </row>
    <row r="28" spans="1:9" ht="24" thickBot="1">
      <c r="A28" s="177" t="s">
        <v>23</v>
      </c>
      <c r="B28" s="15" t="s">
        <v>264</v>
      </c>
      <c r="C28" s="169">
        <v>49</v>
      </c>
      <c r="D28" s="81">
        <v>49</v>
      </c>
      <c r="E28" s="82"/>
      <c r="F28" s="82"/>
      <c r="I28" s="22" t="s">
        <v>2</v>
      </c>
    </row>
    <row r="29" spans="1:6" ht="24" thickBot="1">
      <c r="A29" s="177" t="s">
        <v>22</v>
      </c>
      <c r="B29" s="15" t="s">
        <v>259</v>
      </c>
      <c r="C29" s="170">
        <f>(C21*C27)/1000</f>
        <v>84.58333333333334</v>
      </c>
      <c r="D29" s="77">
        <f>(D21*D27)</f>
        <v>201.6</v>
      </c>
      <c r="E29" s="167" t="s">
        <v>2</v>
      </c>
      <c r="F29" s="167" t="s">
        <v>2</v>
      </c>
    </row>
    <row r="30" spans="1:6" ht="15" customHeight="1">
      <c r="A30" s="40" t="s">
        <v>2</v>
      </c>
      <c r="B30" s="21" t="s">
        <v>26</v>
      </c>
      <c r="C30" s="28"/>
      <c r="D30" s="28"/>
      <c r="E30" s="28"/>
      <c r="F30" s="29"/>
    </row>
    <row r="31" spans="1:6" ht="15.75">
      <c r="A31" s="179" t="s">
        <v>25</v>
      </c>
      <c r="B31" s="17" t="s">
        <v>24</v>
      </c>
      <c r="C31" s="191">
        <v>3500</v>
      </c>
      <c r="D31" s="180">
        <v>8.5</v>
      </c>
      <c r="E31" s="180"/>
      <c r="F31" s="182"/>
    </row>
    <row r="32" spans="1:6" ht="15.75">
      <c r="A32" s="178" t="s">
        <v>47</v>
      </c>
      <c r="B32" s="17" t="s">
        <v>213</v>
      </c>
      <c r="C32" s="180" t="s">
        <v>195</v>
      </c>
      <c r="D32" s="183">
        <v>36434</v>
      </c>
      <c r="E32" s="180"/>
      <c r="F32" s="182"/>
    </row>
    <row r="33" spans="1:6" ht="16.5" thickBot="1">
      <c r="A33" s="72" t="s">
        <v>111</v>
      </c>
      <c r="B33" s="168" t="s">
        <v>214</v>
      </c>
      <c r="C33" s="181" t="s">
        <v>196</v>
      </c>
      <c r="D33" s="181" t="s">
        <v>196</v>
      </c>
      <c r="E33" s="181"/>
      <c r="F33" s="184"/>
    </row>
    <row r="36" ht="12.75">
      <c r="B36" s="22" t="s">
        <v>2</v>
      </c>
    </row>
  </sheetData>
  <sheetProtection password="CB43" sheet="1" objects="1" scenarios="1"/>
  <mergeCells count="5">
    <mergeCell ref="C24:D24"/>
    <mergeCell ref="A1:F1"/>
    <mergeCell ref="A3:B3"/>
    <mergeCell ref="C12:D12"/>
    <mergeCell ref="A2:F2"/>
  </mergeCells>
  <printOptions gridLines="1" horizontalCentered="1" verticalCentered="1"/>
  <pageMargins left="0.25" right="0.25" top="0.1" bottom="0.1" header="0" footer="0"/>
  <pageSetup horizontalDpi="300" verticalDpi="300" orientation="portrait" scale="98" r:id="rId3"/>
  <headerFooter alignWithMargins="0">
    <oddFooter xml:space="preserve">&amp;L&amp;"Small Fonts,Regular"&amp;5Developed by: South Dakota Department of Environment and Natural Resources, South Dakota State University, South Dakota Department of Agriculture, Natural Resources Conservation Service. 
September 2005&amp;C&amp;8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K36"/>
  <sheetViews>
    <sheetView workbookViewId="0" topLeftCell="A1">
      <selection activeCell="C5" sqref="C5"/>
    </sheetView>
  </sheetViews>
  <sheetFormatPr defaultColWidth="9.140625" defaultRowHeight="12.75"/>
  <cols>
    <col min="1" max="1" width="3.140625" style="22" bestFit="1" customWidth="1"/>
    <col min="2" max="2" width="41.57421875" style="22" customWidth="1"/>
    <col min="3" max="6" width="13.7109375" style="22" customWidth="1"/>
    <col min="7" max="16384" width="9.140625" style="22" customWidth="1"/>
  </cols>
  <sheetData>
    <row r="1" spans="1:6" ht="19.5" customHeight="1" thickBot="1">
      <c r="A1" s="206" t="s">
        <v>76</v>
      </c>
      <c r="B1" s="207"/>
      <c r="C1" s="207"/>
      <c r="D1" s="207"/>
      <c r="E1" s="207"/>
      <c r="F1" s="208"/>
    </row>
    <row r="2" spans="1:6" ht="19.5" customHeight="1" thickBot="1">
      <c r="A2" s="215" t="s">
        <v>44</v>
      </c>
      <c r="B2" s="216"/>
      <c r="C2" s="216"/>
      <c r="D2" s="216"/>
      <c r="E2" s="216"/>
      <c r="F2" s="217"/>
    </row>
    <row r="3" spans="1:6" ht="15" customHeight="1">
      <c r="A3" s="209" t="s">
        <v>69</v>
      </c>
      <c r="B3" s="210"/>
      <c r="C3" s="23" t="s">
        <v>2</v>
      </c>
      <c r="D3" s="23" t="s">
        <v>2</v>
      </c>
      <c r="E3" s="24"/>
      <c r="F3" s="25"/>
    </row>
    <row r="4" spans="1:6" ht="15" customHeight="1">
      <c r="A4" s="26" t="s">
        <v>2</v>
      </c>
      <c r="B4" s="21" t="s">
        <v>29</v>
      </c>
      <c r="C4" s="27" t="s">
        <v>2</v>
      </c>
      <c r="D4" s="27" t="s">
        <v>2</v>
      </c>
      <c r="E4" s="28"/>
      <c r="F4" s="29"/>
    </row>
    <row r="5" spans="1:6" ht="15" customHeight="1">
      <c r="A5" s="177" t="s">
        <v>0</v>
      </c>
      <c r="B5" s="14" t="s">
        <v>20</v>
      </c>
      <c r="C5" s="30" t="s">
        <v>2</v>
      </c>
      <c r="D5" s="30" t="s">
        <v>2</v>
      </c>
      <c r="E5" s="24" t="s">
        <v>2</v>
      </c>
      <c r="F5" s="25" t="s">
        <v>2</v>
      </c>
    </row>
    <row r="6" spans="1:6" ht="23.25">
      <c r="A6" s="177" t="s">
        <v>1</v>
      </c>
      <c r="B6" s="15" t="s">
        <v>202</v>
      </c>
      <c r="C6" s="31" t="s">
        <v>2</v>
      </c>
      <c r="D6" s="31" t="s">
        <v>2</v>
      </c>
      <c r="E6" s="31" t="s">
        <v>2</v>
      </c>
      <c r="F6" s="32" t="s">
        <v>2</v>
      </c>
    </row>
    <row r="7" spans="1:6" ht="23.25">
      <c r="A7" s="177" t="s">
        <v>3</v>
      </c>
      <c r="B7" s="15" t="s">
        <v>240</v>
      </c>
      <c r="C7" s="31" t="s">
        <v>2</v>
      </c>
      <c r="D7" s="31" t="s">
        <v>2</v>
      </c>
      <c r="E7" s="31" t="s">
        <v>2</v>
      </c>
      <c r="F7" s="32" t="s">
        <v>2</v>
      </c>
    </row>
    <row r="8" spans="1:6" ht="34.5">
      <c r="A8" s="177" t="s">
        <v>4</v>
      </c>
      <c r="B8" s="166" t="s">
        <v>279</v>
      </c>
      <c r="C8" s="31" t="s">
        <v>2</v>
      </c>
      <c r="D8" s="31" t="s">
        <v>2</v>
      </c>
      <c r="E8" s="31" t="s">
        <v>2</v>
      </c>
      <c r="F8" s="32" t="s">
        <v>2</v>
      </c>
    </row>
    <row r="9" spans="1:6" ht="23.25">
      <c r="A9" s="177" t="s">
        <v>5</v>
      </c>
      <c r="B9" s="15" t="s">
        <v>241</v>
      </c>
      <c r="C9" s="30" t="s">
        <v>2</v>
      </c>
      <c r="D9" s="30" t="s">
        <v>2</v>
      </c>
      <c r="E9" s="30" t="s">
        <v>2</v>
      </c>
      <c r="F9" s="45" t="s">
        <v>2</v>
      </c>
    </row>
    <row r="10" spans="1:6" ht="23.25">
      <c r="A10" s="177" t="s">
        <v>6</v>
      </c>
      <c r="B10" s="15" t="s">
        <v>242</v>
      </c>
      <c r="C10" s="30" t="s">
        <v>2</v>
      </c>
      <c r="D10" s="30" t="s">
        <v>2</v>
      </c>
      <c r="E10" s="30" t="s">
        <v>2</v>
      </c>
      <c r="F10" s="45" t="s">
        <v>2</v>
      </c>
    </row>
    <row r="11" spans="1:6" ht="24">
      <c r="A11" s="177" t="s">
        <v>7</v>
      </c>
      <c r="B11" s="15" t="s">
        <v>243</v>
      </c>
      <c r="C11" s="33" t="s">
        <v>2</v>
      </c>
      <c r="D11" s="33" t="s">
        <v>2</v>
      </c>
      <c r="E11" s="33" t="s">
        <v>2</v>
      </c>
      <c r="F11" s="46" t="s">
        <v>2</v>
      </c>
    </row>
    <row r="12" spans="1:6" ht="15.75">
      <c r="A12" s="34"/>
      <c r="B12" s="16" t="s">
        <v>84</v>
      </c>
      <c r="C12" s="211" t="s">
        <v>2</v>
      </c>
      <c r="D12" s="211"/>
      <c r="E12" s="27"/>
      <c r="F12" s="39" t="s">
        <v>2</v>
      </c>
    </row>
    <row r="13" spans="1:6" ht="24">
      <c r="A13" s="177" t="s">
        <v>8</v>
      </c>
      <c r="B13" s="15" t="s">
        <v>244</v>
      </c>
      <c r="C13" s="30" t="s">
        <v>2</v>
      </c>
      <c r="D13" s="30"/>
      <c r="E13" s="30" t="s">
        <v>2</v>
      </c>
      <c r="F13" s="45" t="s">
        <v>2</v>
      </c>
    </row>
    <row r="14" spans="1:6" ht="23.25">
      <c r="A14" s="177" t="s">
        <v>9</v>
      </c>
      <c r="B14" s="15" t="s">
        <v>245</v>
      </c>
      <c r="C14" s="30" t="s">
        <v>2</v>
      </c>
      <c r="D14" s="30" t="s">
        <v>2</v>
      </c>
      <c r="E14" s="30" t="s">
        <v>2</v>
      </c>
      <c r="F14" s="45"/>
    </row>
    <row r="15" spans="1:6" ht="23.25">
      <c r="A15" s="177" t="s">
        <v>10</v>
      </c>
      <c r="B15" s="15" t="s">
        <v>201</v>
      </c>
      <c r="C15" s="30" t="s">
        <v>2</v>
      </c>
      <c r="D15" s="30" t="s">
        <v>2</v>
      </c>
      <c r="E15" s="30" t="s">
        <v>2</v>
      </c>
      <c r="F15" s="45" t="s">
        <v>2</v>
      </c>
    </row>
    <row r="16" spans="1:6" ht="24">
      <c r="A16" s="177" t="s">
        <v>11</v>
      </c>
      <c r="B16" s="17" t="s">
        <v>246</v>
      </c>
      <c r="C16" s="52" t="s">
        <v>2</v>
      </c>
      <c r="D16" s="50" t="s">
        <v>2</v>
      </c>
      <c r="E16" s="50" t="s">
        <v>2</v>
      </c>
      <c r="F16" s="51" t="s">
        <v>2</v>
      </c>
    </row>
    <row r="17" spans="1:6" ht="23.25">
      <c r="A17" s="177" t="s">
        <v>12</v>
      </c>
      <c r="B17" s="15" t="s">
        <v>199</v>
      </c>
      <c r="C17" s="53" t="s">
        <v>2</v>
      </c>
      <c r="D17" s="30" t="s">
        <v>2</v>
      </c>
      <c r="E17" s="30"/>
      <c r="F17" s="45"/>
    </row>
    <row r="18" spans="1:11" ht="23.25">
      <c r="A18" s="178" t="s">
        <v>13</v>
      </c>
      <c r="B18" s="166" t="s">
        <v>247</v>
      </c>
      <c r="C18" s="130" t="s">
        <v>2</v>
      </c>
      <c r="D18" s="131" t="s">
        <v>2</v>
      </c>
      <c r="E18" s="131" t="s">
        <v>2</v>
      </c>
      <c r="F18" s="132" t="s">
        <v>2</v>
      </c>
      <c r="G18" s="133"/>
      <c r="H18" s="133"/>
      <c r="I18" s="133"/>
      <c r="J18" s="133"/>
      <c r="K18" s="133"/>
    </row>
    <row r="19" spans="1:6" ht="23.25">
      <c r="A19" s="177" t="s">
        <v>14</v>
      </c>
      <c r="B19" s="15" t="s">
        <v>248</v>
      </c>
      <c r="C19" s="52" t="s">
        <v>2</v>
      </c>
      <c r="D19" s="50" t="s">
        <v>2</v>
      </c>
      <c r="E19" s="50" t="s">
        <v>2</v>
      </c>
      <c r="F19" s="51" t="s">
        <v>2</v>
      </c>
    </row>
    <row r="20" spans="1:6" ht="15.75">
      <c r="A20" s="37"/>
      <c r="B20" s="18" t="s">
        <v>27</v>
      </c>
      <c r="C20" s="28"/>
      <c r="D20" s="35"/>
      <c r="E20" s="35"/>
      <c r="F20" s="36"/>
    </row>
    <row r="21" spans="1:6" ht="33.75">
      <c r="A21" s="177" t="s">
        <v>15</v>
      </c>
      <c r="B21" s="172" t="s">
        <v>260</v>
      </c>
      <c r="C21" s="50" t="s">
        <v>2</v>
      </c>
      <c r="D21" s="50" t="s">
        <v>2</v>
      </c>
      <c r="E21" s="50" t="s">
        <v>2</v>
      </c>
      <c r="F21" s="51" t="s">
        <v>2</v>
      </c>
    </row>
    <row r="22" spans="1:6" ht="24" thickBot="1">
      <c r="A22" s="177" t="s">
        <v>16</v>
      </c>
      <c r="B22" s="15" t="s">
        <v>200</v>
      </c>
      <c r="C22" s="30" t="s">
        <v>2</v>
      </c>
      <c r="D22" s="30" t="s">
        <v>2</v>
      </c>
      <c r="E22" s="30"/>
      <c r="F22" s="45"/>
    </row>
    <row r="23" spans="1:6" ht="24.75" thickBot="1">
      <c r="A23" s="177" t="s">
        <v>17</v>
      </c>
      <c r="B23" s="15" t="s">
        <v>198</v>
      </c>
      <c r="C23" s="173" t="s">
        <v>2</v>
      </c>
      <c r="D23" s="38" t="s">
        <v>2</v>
      </c>
      <c r="E23" s="38" t="s">
        <v>2</v>
      </c>
      <c r="F23" s="38" t="s">
        <v>2</v>
      </c>
    </row>
    <row r="24" spans="1:6" ht="18.75">
      <c r="A24" s="37" t="s">
        <v>2</v>
      </c>
      <c r="B24" s="19" t="s">
        <v>28</v>
      </c>
      <c r="C24" s="205" t="s">
        <v>2</v>
      </c>
      <c r="D24" s="205"/>
      <c r="E24" s="27"/>
      <c r="F24" s="39" t="s">
        <v>2</v>
      </c>
    </row>
    <row r="25" spans="1:6" ht="15.75">
      <c r="A25" s="177" t="s">
        <v>18</v>
      </c>
      <c r="B25" s="15" t="s">
        <v>151</v>
      </c>
      <c r="C25" s="30" t="s">
        <v>2</v>
      </c>
      <c r="D25" s="30" t="s">
        <v>2</v>
      </c>
      <c r="E25" s="30"/>
      <c r="F25" s="45"/>
    </row>
    <row r="26" spans="1:6" ht="22.5">
      <c r="A26" s="177" t="s">
        <v>19</v>
      </c>
      <c r="B26" s="20" t="s">
        <v>263</v>
      </c>
      <c r="C26" s="24"/>
      <c r="D26" s="24"/>
      <c r="E26" s="24"/>
      <c r="F26" s="25"/>
    </row>
    <row r="27" spans="1:6" ht="24.75">
      <c r="A27" s="177" t="s">
        <v>21</v>
      </c>
      <c r="B27" s="15" t="s">
        <v>249</v>
      </c>
      <c r="C27" s="24"/>
      <c r="D27" s="24"/>
      <c r="E27" s="24"/>
      <c r="F27" s="25"/>
    </row>
    <row r="28" spans="1:6" ht="24" thickBot="1">
      <c r="A28" s="177" t="s">
        <v>23</v>
      </c>
      <c r="B28" s="15" t="s">
        <v>265</v>
      </c>
      <c r="C28" s="24"/>
      <c r="D28" s="24"/>
      <c r="E28" s="24"/>
      <c r="F28" s="25"/>
    </row>
    <row r="29" spans="1:6" ht="24" thickBot="1">
      <c r="A29" s="177" t="s">
        <v>22</v>
      </c>
      <c r="B29" s="15" t="s">
        <v>250</v>
      </c>
      <c r="C29" s="174" t="s">
        <v>2</v>
      </c>
      <c r="D29" s="49" t="s">
        <v>2</v>
      </c>
      <c r="E29" s="49" t="s">
        <v>2</v>
      </c>
      <c r="F29" s="49" t="s">
        <v>2</v>
      </c>
    </row>
    <row r="30" spans="1:6" ht="15" customHeight="1">
      <c r="A30" s="40" t="s">
        <v>2</v>
      </c>
      <c r="B30" s="21" t="s">
        <v>26</v>
      </c>
      <c r="C30" s="28"/>
      <c r="D30" s="28"/>
      <c r="E30" s="28"/>
      <c r="F30" s="29"/>
    </row>
    <row r="31" spans="1:6" ht="15.75">
      <c r="A31" s="179" t="s">
        <v>25</v>
      </c>
      <c r="B31" s="17" t="s">
        <v>24</v>
      </c>
      <c r="C31" s="41"/>
      <c r="D31" s="41"/>
      <c r="E31" s="41"/>
      <c r="F31" s="42"/>
    </row>
    <row r="32" spans="1:6" ht="15.75">
      <c r="A32" s="178" t="s">
        <v>47</v>
      </c>
      <c r="B32" s="17" t="s">
        <v>213</v>
      </c>
      <c r="C32" s="41"/>
      <c r="D32" s="41"/>
      <c r="E32" s="41"/>
      <c r="F32" s="42"/>
    </row>
    <row r="33" spans="1:6" ht="16.5" thickBot="1">
      <c r="A33" s="72" t="s">
        <v>111</v>
      </c>
      <c r="B33" s="168" t="s">
        <v>214</v>
      </c>
      <c r="C33" s="43"/>
      <c r="D33" s="43"/>
      <c r="E33" s="43"/>
      <c r="F33" s="44"/>
    </row>
    <row r="36" ht="12.75">
      <c r="B36" s="22" t="s">
        <v>2</v>
      </c>
    </row>
  </sheetData>
  <sheetProtection password="CB43" sheet="1" objects="1" scenarios="1"/>
  <mergeCells count="5">
    <mergeCell ref="C24:D24"/>
    <mergeCell ref="A1:F1"/>
    <mergeCell ref="A3:B3"/>
    <mergeCell ref="C12:D12"/>
    <mergeCell ref="A2:F2"/>
  </mergeCells>
  <printOptions gridLines="1" horizontalCentered="1" verticalCentered="1"/>
  <pageMargins left="0.25" right="0.25" top="0.1" bottom="0.1" header="0" footer="0"/>
  <pageSetup horizontalDpi="300" verticalDpi="300" orientation="portrait" scale="99" r:id="rId3"/>
  <headerFooter alignWithMargins="0">
    <oddFooter xml:space="preserve">&amp;L&amp;"Small Fonts,Regular"&amp;5Developed by: South Dakota Department of Environment and Natural Resources, South Dakota State University, South Dakota  Department of Ag, and Natural Resources Consevation Service. 
September 2005&amp;C&amp;8 &amp;R&amp;8 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3"/>
  <dimension ref="A1:L36"/>
  <sheetViews>
    <sheetView showZeros="0" workbookViewId="0" topLeftCell="A1">
      <selection activeCell="C6" sqref="C6"/>
    </sheetView>
  </sheetViews>
  <sheetFormatPr defaultColWidth="9.140625" defaultRowHeight="12.75"/>
  <cols>
    <col min="1" max="1" width="3.140625" style="22" bestFit="1" customWidth="1"/>
    <col min="2" max="2" width="41.57421875" style="22" customWidth="1"/>
    <col min="3" max="6" width="13.7109375" style="22" customWidth="1"/>
    <col min="7" max="10" width="9.140625" style="22" hidden="1" customWidth="1"/>
    <col min="11" max="16384" width="9.140625" style="22" customWidth="1"/>
  </cols>
  <sheetData>
    <row r="1" spans="1:8" ht="19.5" customHeight="1" thickBot="1">
      <c r="A1" s="206" t="s">
        <v>80</v>
      </c>
      <c r="B1" s="207"/>
      <c r="C1" s="207"/>
      <c r="D1" s="207"/>
      <c r="E1" s="207"/>
      <c r="F1" s="208"/>
      <c r="H1" s="22" t="s">
        <v>2</v>
      </c>
    </row>
    <row r="2" spans="1:6" ht="19.5" customHeight="1" thickBot="1">
      <c r="A2" s="215" t="s">
        <v>44</v>
      </c>
      <c r="B2" s="216"/>
      <c r="C2" s="216"/>
      <c r="D2" s="216"/>
      <c r="E2" s="216"/>
      <c r="F2" s="217"/>
    </row>
    <row r="3" spans="1:6" ht="15" customHeight="1">
      <c r="A3" s="209" t="s">
        <v>69</v>
      </c>
      <c r="B3" s="210"/>
      <c r="C3" s="59" t="s">
        <v>2</v>
      </c>
      <c r="D3" s="59" t="s">
        <v>2</v>
      </c>
      <c r="E3" s="60"/>
      <c r="F3" s="61"/>
    </row>
    <row r="4" spans="1:6" ht="15" customHeight="1">
      <c r="A4" s="26" t="s">
        <v>2</v>
      </c>
      <c r="B4" s="21" t="s">
        <v>29</v>
      </c>
      <c r="C4" s="27" t="s">
        <v>2</v>
      </c>
      <c r="D4" s="27" t="s">
        <v>2</v>
      </c>
      <c r="E4" s="28"/>
      <c r="F4" s="29"/>
    </row>
    <row r="5" spans="1:6" ht="15" customHeight="1">
      <c r="A5" s="177" t="s">
        <v>0</v>
      </c>
      <c r="B5" s="14" t="s">
        <v>20</v>
      </c>
      <c r="C5" s="70">
        <v>24</v>
      </c>
      <c r="D5" s="70">
        <v>24</v>
      </c>
      <c r="E5" s="60">
        <v>24</v>
      </c>
      <c r="F5" s="61">
        <v>24</v>
      </c>
    </row>
    <row r="6" spans="1:6" ht="24">
      <c r="A6" s="177" t="s">
        <v>1</v>
      </c>
      <c r="B6" s="15" t="s">
        <v>73</v>
      </c>
      <c r="C6" s="63"/>
      <c r="D6" s="63" t="s">
        <v>2</v>
      </c>
      <c r="E6" s="63" t="s">
        <v>2</v>
      </c>
      <c r="F6" s="64" t="s">
        <v>2</v>
      </c>
    </row>
    <row r="7" spans="1:6" ht="24">
      <c r="A7" s="177" t="s">
        <v>3</v>
      </c>
      <c r="B7" s="15" t="s">
        <v>228</v>
      </c>
      <c r="C7" s="73">
        <f>Nrequirement(C5,C6)</f>
        <v>0</v>
      </c>
      <c r="D7" s="73">
        <f>Nrequirement(D5,D6)</f>
        <v>0</v>
      </c>
      <c r="E7" s="73">
        <f>Nrequirement(E5,E6)</f>
        <v>0</v>
      </c>
      <c r="F7" s="74">
        <f>Nrequirement(F5,F6)</f>
        <v>0</v>
      </c>
    </row>
    <row r="8" spans="1:6" ht="34.5">
      <c r="A8" s="177" t="s">
        <v>4</v>
      </c>
      <c r="B8" s="166" t="s">
        <v>278</v>
      </c>
      <c r="C8" s="63"/>
      <c r="D8" s="63">
        <v>0</v>
      </c>
      <c r="E8" s="63">
        <v>0</v>
      </c>
      <c r="F8" s="64">
        <v>0</v>
      </c>
    </row>
    <row r="9" spans="1:6" ht="24">
      <c r="A9" s="177" t="s">
        <v>5</v>
      </c>
      <c r="B9" s="15" t="s">
        <v>229</v>
      </c>
      <c r="C9" s="63"/>
      <c r="D9" s="63">
        <v>0</v>
      </c>
      <c r="E9" s="63">
        <v>0</v>
      </c>
      <c r="F9" s="64">
        <v>0</v>
      </c>
    </row>
    <row r="10" spans="1:6" ht="24">
      <c r="A10" s="177" t="s">
        <v>6</v>
      </c>
      <c r="B10" s="15" t="s">
        <v>230</v>
      </c>
      <c r="C10" s="63">
        <v>0</v>
      </c>
      <c r="D10" s="63">
        <v>0</v>
      </c>
      <c r="E10" s="63">
        <v>0</v>
      </c>
      <c r="F10" s="64">
        <v>0</v>
      </c>
    </row>
    <row r="11" spans="1:6" ht="24">
      <c r="A11" s="177" t="s">
        <v>7</v>
      </c>
      <c r="B11" s="15" t="s">
        <v>231</v>
      </c>
      <c r="C11" s="47">
        <f>C7-C8-C9-C10</f>
        <v>0</v>
      </c>
      <c r="D11" s="47">
        <f>D7-D8-D9-D10</f>
        <v>0</v>
      </c>
      <c r="E11" s="47">
        <f>E7-E8-E9-E10</f>
        <v>0</v>
      </c>
      <c r="F11" s="48">
        <f>F7-F8-F9-F10</f>
        <v>0</v>
      </c>
    </row>
    <row r="12" spans="1:6" ht="15.75">
      <c r="A12" s="34"/>
      <c r="B12" s="16" t="s">
        <v>84</v>
      </c>
      <c r="C12" s="211" t="s">
        <v>2</v>
      </c>
      <c r="D12" s="211"/>
      <c r="E12" s="27"/>
      <c r="F12" s="39" t="s">
        <v>2</v>
      </c>
    </row>
    <row r="13" spans="1:6" ht="24">
      <c r="A13" s="177" t="s">
        <v>8</v>
      </c>
      <c r="B13" s="15" t="s">
        <v>232</v>
      </c>
      <c r="C13" s="65"/>
      <c r="D13" s="65">
        <v>0</v>
      </c>
      <c r="E13" s="65">
        <v>0</v>
      </c>
      <c r="F13" s="66">
        <v>0</v>
      </c>
    </row>
    <row r="14" spans="1:6" ht="24">
      <c r="A14" s="177" t="s">
        <v>9</v>
      </c>
      <c r="B14" s="15" t="s">
        <v>233</v>
      </c>
      <c r="C14" s="65"/>
      <c r="D14" s="65">
        <v>0</v>
      </c>
      <c r="E14" s="65">
        <v>0</v>
      </c>
      <c r="F14" s="66">
        <v>0</v>
      </c>
    </row>
    <row r="15" spans="1:6" ht="24">
      <c r="A15" s="177" t="s">
        <v>10</v>
      </c>
      <c r="B15" s="15" t="s">
        <v>82</v>
      </c>
      <c r="C15" s="67"/>
      <c r="D15" s="67">
        <v>0</v>
      </c>
      <c r="E15" s="67">
        <v>0</v>
      </c>
      <c r="F15" s="68">
        <v>0</v>
      </c>
    </row>
    <row r="16" spans="1:6" ht="24.75">
      <c r="A16" s="177" t="s">
        <v>11</v>
      </c>
      <c r="B16" s="17" t="s">
        <v>261</v>
      </c>
      <c r="C16" s="55">
        <f>C14*C15</f>
        <v>0</v>
      </c>
      <c r="D16" s="54">
        <f>D14*D15</f>
        <v>0</v>
      </c>
      <c r="E16" s="54">
        <f>E14*E15</f>
        <v>0</v>
      </c>
      <c r="F16" s="57">
        <f>F14*F15</f>
        <v>0</v>
      </c>
    </row>
    <row r="17" spans="1:6" ht="24">
      <c r="A17" s="177" t="s">
        <v>12</v>
      </c>
      <c r="B17" s="15" t="s">
        <v>77</v>
      </c>
      <c r="C17" s="69"/>
      <c r="D17" s="67">
        <v>0</v>
      </c>
      <c r="E17" s="67">
        <v>0</v>
      </c>
      <c r="F17" s="68">
        <v>0</v>
      </c>
    </row>
    <row r="18" spans="1:12" ht="24">
      <c r="A18" s="178" t="s">
        <v>13</v>
      </c>
      <c r="B18" s="166" t="s">
        <v>234</v>
      </c>
      <c r="C18" s="134">
        <f>(C13-C14)*C17</f>
        <v>0</v>
      </c>
      <c r="D18" s="135">
        <f>(D13-D14)*D17</f>
        <v>0</v>
      </c>
      <c r="E18" s="135">
        <f>(E13-E14)*E17</f>
        <v>0</v>
      </c>
      <c r="F18" s="136">
        <f>(F13-F14)*F17</f>
        <v>0</v>
      </c>
      <c r="G18" s="133" t="s">
        <v>2</v>
      </c>
      <c r="H18" s="133"/>
      <c r="I18" s="133"/>
      <c r="J18" s="133"/>
      <c r="K18" s="133"/>
      <c r="L18" s="133"/>
    </row>
    <row r="19" spans="1:6" ht="24">
      <c r="A19" s="177" t="s">
        <v>14</v>
      </c>
      <c r="B19" s="15" t="s">
        <v>235</v>
      </c>
      <c r="C19" s="55">
        <f>C16+C18</f>
        <v>0</v>
      </c>
      <c r="D19" s="54">
        <f>D16+D18</f>
        <v>0</v>
      </c>
      <c r="E19" s="54">
        <f>E16+E18</f>
        <v>0</v>
      </c>
      <c r="F19" s="57">
        <f>F16+F18</f>
        <v>0</v>
      </c>
    </row>
    <row r="20" spans="1:6" ht="15.75">
      <c r="A20" s="37"/>
      <c r="B20" s="18" t="s">
        <v>27</v>
      </c>
      <c r="C20" s="28"/>
      <c r="D20" s="35"/>
      <c r="E20" s="35"/>
      <c r="F20" s="36"/>
    </row>
    <row r="21" spans="1:6" ht="24">
      <c r="A21" s="177" t="s">
        <v>15</v>
      </c>
      <c r="B21" s="15" t="s">
        <v>239</v>
      </c>
      <c r="C21" s="56" t="e">
        <f>(C11/C19)*1000</f>
        <v>#DIV/0!</v>
      </c>
      <c r="D21" s="56" t="e">
        <f>(D11/D19)*1000</f>
        <v>#DIV/0!</v>
      </c>
      <c r="E21" s="56" t="e">
        <f>(E11/E19)*1000</f>
        <v>#DIV/0!</v>
      </c>
      <c r="F21" s="58" t="e">
        <f>(F11/F19)*1000</f>
        <v>#DIV/0!</v>
      </c>
    </row>
    <row r="22" spans="1:6" ht="24.75" thickBot="1">
      <c r="A22" s="177" t="s">
        <v>16</v>
      </c>
      <c r="B22" s="15" t="s">
        <v>72</v>
      </c>
      <c r="C22" s="63"/>
      <c r="D22" s="63" t="s">
        <v>2</v>
      </c>
      <c r="E22" s="63" t="s">
        <v>2</v>
      </c>
      <c r="F22" s="64" t="s">
        <v>2</v>
      </c>
    </row>
    <row r="23" spans="1:10" ht="24.75" thickBot="1">
      <c r="A23" s="177" t="s">
        <v>17</v>
      </c>
      <c r="B23" s="15" t="s">
        <v>74</v>
      </c>
      <c r="C23" s="171" t="e">
        <f>C21*C22</f>
        <v>#DIV/0!</v>
      </c>
      <c r="D23" s="76" t="e">
        <f>D21*D22</f>
        <v>#DIV/0!</v>
      </c>
      <c r="E23" s="76" t="e">
        <f>E21*E22</f>
        <v>#DIV/0!</v>
      </c>
      <c r="F23" s="76" t="e">
        <f>F21*F22</f>
        <v>#DIV/0!</v>
      </c>
      <c r="G23" s="71">
        <f>IF(G24,1,-1)</f>
        <v>1</v>
      </c>
      <c r="H23" s="71">
        <f>IF(H24,1,-1)</f>
        <v>-1</v>
      </c>
      <c r="I23" s="71">
        <f>IF(I24,1,-1)</f>
        <v>-1</v>
      </c>
      <c r="J23" s="71">
        <f>IF(J24,1,-1)</f>
        <v>-1</v>
      </c>
    </row>
    <row r="24" spans="1:10" ht="15" customHeight="1">
      <c r="A24" s="37" t="s">
        <v>2</v>
      </c>
      <c r="B24" s="19" t="s">
        <v>28</v>
      </c>
      <c r="C24" s="211" t="s">
        <v>2</v>
      </c>
      <c r="D24" s="211"/>
      <c r="E24" s="27"/>
      <c r="F24" s="39" t="s">
        <v>2</v>
      </c>
      <c r="G24" s="71" t="b">
        <v>1</v>
      </c>
      <c r="H24" s="71" t="b">
        <v>0</v>
      </c>
      <c r="I24" s="71" t="b">
        <v>0</v>
      </c>
      <c r="J24" s="71" t="b">
        <v>0</v>
      </c>
    </row>
    <row r="25" spans="1:6" ht="16.5" thickBot="1">
      <c r="A25" s="177" t="s">
        <v>18</v>
      </c>
      <c r="B25" s="15" t="s">
        <v>151</v>
      </c>
      <c r="C25" s="62"/>
      <c r="D25" s="62"/>
      <c r="E25" s="62"/>
      <c r="F25" s="98"/>
    </row>
    <row r="26" spans="1:6" ht="23.25" thickBot="1">
      <c r="A26" s="177" t="s">
        <v>19</v>
      </c>
      <c r="B26" s="20" t="s">
        <v>236</v>
      </c>
      <c r="C26" s="175">
        <f>ApplicationRate(G23,C5,C6,C25)</f>
        <v>0</v>
      </c>
      <c r="D26" s="80">
        <f>ApplicationRate(H23,D5,D6,D25)</f>
        <v>0</v>
      </c>
      <c r="E26" s="80">
        <f>ApplicationRate(I23,E5,E6,E25)</f>
        <v>0</v>
      </c>
      <c r="F26" s="80">
        <f>ApplicationRate(J23,F5,F6,F25)</f>
        <v>0</v>
      </c>
    </row>
    <row r="27" spans="1:6" ht="25.5">
      <c r="A27" s="177" t="s">
        <v>21</v>
      </c>
      <c r="B27" s="15" t="s">
        <v>237</v>
      </c>
      <c r="C27" s="65"/>
      <c r="D27" s="65" t="s">
        <v>2</v>
      </c>
      <c r="E27" s="65"/>
      <c r="F27" s="66" t="s">
        <v>2</v>
      </c>
    </row>
    <row r="28" spans="1:6" ht="15.75">
      <c r="A28" s="177" t="s">
        <v>23</v>
      </c>
      <c r="B28" s="15" t="s">
        <v>238</v>
      </c>
      <c r="C28" s="189">
        <f>Premoved(C5,C6)</f>
        <v>0</v>
      </c>
      <c r="D28" s="189">
        <f>Premoved(D5,D6)</f>
        <v>0</v>
      </c>
      <c r="E28" s="189">
        <f>Premoved(E5,E6)</f>
        <v>0</v>
      </c>
      <c r="F28" s="190">
        <f>Premoved(F5,F6)</f>
        <v>0</v>
      </c>
    </row>
    <row r="29" spans="1:6" ht="24">
      <c r="A29" s="177" t="s">
        <v>22</v>
      </c>
      <c r="B29" s="15" t="s">
        <v>226</v>
      </c>
      <c r="C29" s="176" t="e">
        <f>(C21*C27)/1000</f>
        <v>#DIV/0!</v>
      </c>
      <c r="D29" s="176" t="e">
        <f>(D21*D27)/1000</f>
        <v>#DIV/0!</v>
      </c>
      <c r="E29" s="176" t="e">
        <f>(E21*E27)/1000</f>
        <v>#DIV/0!</v>
      </c>
      <c r="F29" s="79" t="e">
        <f>(F21*F27)/1000</f>
        <v>#DIV/0!</v>
      </c>
    </row>
    <row r="30" spans="1:6" ht="15" customHeight="1">
      <c r="A30" s="40" t="s">
        <v>2</v>
      </c>
      <c r="B30" s="21" t="s">
        <v>26</v>
      </c>
      <c r="C30" s="28"/>
      <c r="D30" s="28"/>
      <c r="E30" s="28"/>
      <c r="F30" s="29"/>
    </row>
    <row r="31" spans="1:6" ht="15.75">
      <c r="A31" s="179" t="s">
        <v>25</v>
      </c>
      <c r="B31" s="17" t="s">
        <v>24</v>
      </c>
      <c r="C31" s="185"/>
      <c r="D31" s="185"/>
      <c r="E31" s="185" t="s">
        <v>2</v>
      </c>
      <c r="F31" s="186" t="s">
        <v>2</v>
      </c>
    </row>
    <row r="32" spans="1:6" ht="15.75">
      <c r="A32" s="178" t="s">
        <v>47</v>
      </c>
      <c r="B32" s="17" t="s">
        <v>213</v>
      </c>
      <c r="C32" s="246"/>
      <c r="D32" s="185"/>
      <c r="E32" s="185"/>
      <c r="F32" s="186"/>
    </row>
    <row r="33" spans="1:6" ht="16.5" thickBot="1">
      <c r="A33" s="72" t="s">
        <v>111</v>
      </c>
      <c r="B33" s="168" t="s">
        <v>214</v>
      </c>
      <c r="C33" s="187"/>
      <c r="D33" s="187"/>
      <c r="E33" s="187"/>
      <c r="F33" s="188" t="s">
        <v>2</v>
      </c>
    </row>
    <row r="36" ht="12.75">
      <c r="B36" s="22" t="s">
        <v>2</v>
      </c>
    </row>
  </sheetData>
  <sheetProtection password="CB43" sheet="1" objects="1" scenarios="1"/>
  <mergeCells count="5">
    <mergeCell ref="C24:D24"/>
    <mergeCell ref="A1:F1"/>
    <mergeCell ref="A3:B3"/>
    <mergeCell ref="C12:D12"/>
    <mergeCell ref="A2:F2"/>
  </mergeCells>
  <printOptions gridLines="1" horizontalCentered="1" verticalCentered="1"/>
  <pageMargins left="0.25" right="0.25" top="0.1" bottom="0.1" header="0.5" footer="0.2"/>
  <pageSetup horizontalDpi="300" verticalDpi="300" orientation="portrait" r:id="rId3"/>
  <headerFooter alignWithMargins="0">
    <oddFooter>&amp;L&amp;8 Worksheet developed by SDDENR, SDSU, SD Dept. of Ag, and NRCS.&amp;C&amp;8 &amp;R&amp;8September 2005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1"/>
  <dimension ref="A1:J36"/>
  <sheetViews>
    <sheetView showZeros="0" workbookViewId="0" topLeftCell="A3">
      <selection activeCell="B9" sqref="B9"/>
    </sheetView>
  </sheetViews>
  <sheetFormatPr defaultColWidth="9.140625" defaultRowHeight="12.75"/>
  <cols>
    <col min="1" max="1" width="3.140625" style="22" customWidth="1"/>
    <col min="2" max="2" width="41.57421875" style="22" customWidth="1"/>
    <col min="3" max="6" width="13.7109375" style="22" customWidth="1"/>
    <col min="7" max="10" width="9.140625" style="22" hidden="1" customWidth="1"/>
    <col min="11" max="16384" width="9.140625" style="22" customWidth="1"/>
  </cols>
  <sheetData>
    <row r="1" spans="1:6" ht="19.5" customHeight="1" thickBot="1">
      <c r="A1" s="206" t="s">
        <v>81</v>
      </c>
      <c r="B1" s="207"/>
      <c r="C1" s="207"/>
      <c r="D1" s="207"/>
      <c r="E1" s="207"/>
      <c r="F1" s="208"/>
    </row>
    <row r="2" spans="1:6" ht="19.5" customHeight="1" thickBot="1">
      <c r="A2" s="215" t="s">
        <v>44</v>
      </c>
      <c r="B2" s="216"/>
      <c r="C2" s="216"/>
      <c r="D2" s="216"/>
      <c r="E2" s="216"/>
      <c r="F2" s="217"/>
    </row>
    <row r="3" spans="1:6" ht="19.5" customHeight="1">
      <c r="A3" s="209" t="s">
        <v>69</v>
      </c>
      <c r="B3" s="210"/>
      <c r="C3" s="59" t="s">
        <v>2</v>
      </c>
      <c r="D3" s="59" t="s">
        <v>2</v>
      </c>
      <c r="E3" s="60"/>
      <c r="F3" s="61"/>
    </row>
    <row r="4" spans="1:6" ht="15" customHeight="1">
      <c r="A4" s="26" t="s">
        <v>2</v>
      </c>
      <c r="B4" s="21" t="s">
        <v>29</v>
      </c>
      <c r="C4" s="27" t="s">
        <v>2</v>
      </c>
      <c r="D4" s="27" t="s">
        <v>2</v>
      </c>
      <c r="E4" s="28"/>
      <c r="F4" s="29"/>
    </row>
    <row r="5" spans="1:6" ht="15" customHeight="1">
      <c r="A5" s="177" t="s">
        <v>0</v>
      </c>
      <c r="B5" s="14" t="s">
        <v>20</v>
      </c>
      <c r="C5" s="70">
        <v>24</v>
      </c>
      <c r="D5" s="70">
        <v>24</v>
      </c>
      <c r="E5" s="60">
        <v>24</v>
      </c>
      <c r="F5" s="61">
        <v>24</v>
      </c>
    </row>
    <row r="6" spans="1:6" ht="24">
      <c r="A6" s="177" t="s">
        <v>1</v>
      </c>
      <c r="B6" s="15" t="s">
        <v>70</v>
      </c>
      <c r="C6" s="63" t="s">
        <v>2</v>
      </c>
      <c r="D6" s="63" t="s">
        <v>2</v>
      </c>
      <c r="E6" s="63"/>
      <c r="F6" s="64" t="s">
        <v>2</v>
      </c>
    </row>
    <row r="7" spans="1:6" ht="24">
      <c r="A7" s="177" t="s">
        <v>3</v>
      </c>
      <c r="B7" s="15" t="s">
        <v>215</v>
      </c>
      <c r="C7" s="73">
        <f>Nrequirement(C5,C6)</f>
        <v>0</v>
      </c>
      <c r="D7" s="73">
        <f>Nrequirement(D5,D6)</f>
        <v>0</v>
      </c>
      <c r="E7" s="73">
        <f>Nrequirement(E5,E6)</f>
        <v>0</v>
      </c>
      <c r="F7" s="74">
        <f>Nrequirement(F5,F6)</f>
        <v>0</v>
      </c>
    </row>
    <row r="8" spans="1:6" ht="34.5">
      <c r="A8" s="177" t="s">
        <v>4</v>
      </c>
      <c r="B8" s="166" t="s">
        <v>266</v>
      </c>
      <c r="C8" s="63">
        <v>0</v>
      </c>
      <c r="D8" s="63">
        <v>0</v>
      </c>
      <c r="E8" s="63">
        <v>0</v>
      </c>
      <c r="F8" s="64">
        <v>0</v>
      </c>
    </row>
    <row r="9" spans="1:6" ht="24">
      <c r="A9" s="177" t="s">
        <v>5</v>
      </c>
      <c r="B9" s="15" t="s">
        <v>227</v>
      </c>
      <c r="C9" s="63">
        <v>0</v>
      </c>
      <c r="D9" s="63">
        <v>0</v>
      </c>
      <c r="E9" s="63">
        <v>0</v>
      </c>
      <c r="F9" s="64">
        <v>0</v>
      </c>
    </row>
    <row r="10" spans="1:6" ht="24">
      <c r="A10" s="177" t="s">
        <v>6</v>
      </c>
      <c r="B10" s="15" t="s">
        <v>216</v>
      </c>
      <c r="C10" s="63">
        <v>0</v>
      </c>
      <c r="D10" s="63">
        <v>0</v>
      </c>
      <c r="E10" s="63">
        <v>0</v>
      </c>
      <c r="F10" s="64">
        <v>0</v>
      </c>
    </row>
    <row r="11" spans="1:6" ht="24">
      <c r="A11" s="177" t="s">
        <v>7</v>
      </c>
      <c r="B11" s="15" t="s">
        <v>217</v>
      </c>
      <c r="C11" s="47">
        <f>C7-C8-C9-C10</f>
        <v>0</v>
      </c>
      <c r="D11" s="47">
        <f>D7-D8-D9-D10</f>
        <v>0</v>
      </c>
      <c r="E11" s="47">
        <f>E7-E8-E9-E10</f>
        <v>0</v>
      </c>
      <c r="F11" s="48">
        <f>F7-F8-F9-F10</f>
        <v>0</v>
      </c>
    </row>
    <row r="12" spans="1:6" ht="15.75">
      <c r="A12" s="34"/>
      <c r="B12" s="16" t="s">
        <v>84</v>
      </c>
      <c r="C12" s="211" t="s">
        <v>2</v>
      </c>
      <c r="D12" s="211"/>
      <c r="E12" s="27"/>
      <c r="F12" s="39" t="s">
        <v>2</v>
      </c>
    </row>
    <row r="13" spans="1:6" ht="24">
      <c r="A13" s="177" t="s">
        <v>8</v>
      </c>
      <c r="B13" s="15" t="s">
        <v>218</v>
      </c>
      <c r="C13" s="65">
        <v>0</v>
      </c>
      <c r="D13" s="65">
        <v>0</v>
      </c>
      <c r="E13" s="65">
        <v>0</v>
      </c>
      <c r="F13" s="66">
        <v>0</v>
      </c>
    </row>
    <row r="14" spans="1:6" ht="24">
      <c r="A14" s="177" t="s">
        <v>9</v>
      </c>
      <c r="B14" s="15" t="s">
        <v>219</v>
      </c>
      <c r="C14" s="65">
        <v>0</v>
      </c>
      <c r="D14" s="65">
        <v>0</v>
      </c>
      <c r="E14" s="65">
        <v>0</v>
      </c>
      <c r="F14" s="66">
        <v>0</v>
      </c>
    </row>
    <row r="15" spans="1:6" ht="24">
      <c r="A15" s="177" t="s">
        <v>10</v>
      </c>
      <c r="B15" s="15" t="s">
        <v>83</v>
      </c>
      <c r="C15" s="67">
        <v>0</v>
      </c>
      <c r="D15" s="67">
        <v>0</v>
      </c>
      <c r="E15" s="67">
        <v>0</v>
      </c>
      <c r="F15" s="68">
        <v>0</v>
      </c>
    </row>
    <row r="16" spans="1:6" ht="25.5">
      <c r="A16" s="177" t="s">
        <v>11</v>
      </c>
      <c r="B16" s="17" t="s">
        <v>220</v>
      </c>
      <c r="C16" s="54">
        <f>C14*C15</f>
        <v>0</v>
      </c>
      <c r="D16" s="54">
        <f>D14*D15</f>
        <v>0</v>
      </c>
      <c r="E16" s="54">
        <f>E14*E15</f>
        <v>0</v>
      </c>
      <c r="F16" s="57">
        <f>F14*F15</f>
        <v>0</v>
      </c>
    </row>
    <row r="17" spans="1:6" ht="24">
      <c r="A17" s="177" t="s">
        <v>12</v>
      </c>
      <c r="B17" s="15" t="s">
        <v>77</v>
      </c>
      <c r="C17" s="69">
        <v>0</v>
      </c>
      <c r="D17" s="67">
        <v>0</v>
      </c>
      <c r="E17" s="67">
        <v>0</v>
      </c>
      <c r="F17" s="68">
        <v>0</v>
      </c>
    </row>
    <row r="18" spans="1:6" ht="24">
      <c r="A18" s="177" t="s">
        <v>13</v>
      </c>
      <c r="B18" s="15" t="s">
        <v>221</v>
      </c>
      <c r="C18" s="55">
        <f>(C13-C14)*C17</f>
        <v>0</v>
      </c>
      <c r="D18" s="54">
        <f>(D13-D14)*D17</f>
        <v>0</v>
      </c>
      <c r="E18" s="54">
        <f>(E13-E14)*E17</f>
        <v>0</v>
      </c>
      <c r="F18" s="57">
        <f>(F13-F14)*F17</f>
        <v>0</v>
      </c>
    </row>
    <row r="19" spans="1:6" ht="24">
      <c r="A19" s="177" t="s">
        <v>14</v>
      </c>
      <c r="B19" s="15" t="s">
        <v>222</v>
      </c>
      <c r="C19" s="55">
        <f>C16+C18</f>
        <v>0</v>
      </c>
      <c r="D19" s="54">
        <f>D16+D18</f>
        <v>0</v>
      </c>
      <c r="E19" s="54">
        <f>E16+E18</f>
        <v>0</v>
      </c>
      <c r="F19" s="57">
        <f>F16+F18</f>
        <v>0</v>
      </c>
    </row>
    <row r="20" spans="1:6" ht="15.75">
      <c r="A20" s="37"/>
      <c r="B20" s="18" t="s">
        <v>27</v>
      </c>
      <c r="C20" s="28"/>
      <c r="D20" s="35"/>
      <c r="E20" s="35"/>
      <c r="F20" s="36"/>
    </row>
    <row r="21" spans="1:6" ht="24">
      <c r="A21" s="177" t="s">
        <v>15</v>
      </c>
      <c r="B21" s="15" t="s">
        <v>262</v>
      </c>
      <c r="C21" s="54" t="e">
        <f>C11/C19</f>
        <v>#DIV/0!</v>
      </c>
      <c r="D21" s="54" t="e">
        <f>D11/D19</f>
        <v>#DIV/0!</v>
      </c>
      <c r="E21" s="54" t="e">
        <f>E11/E19</f>
        <v>#DIV/0!</v>
      </c>
      <c r="F21" s="57" t="e">
        <f>F11/F19</f>
        <v>#DIV/0!</v>
      </c>
    </row>
    <row r="22" spans="1:6" ht="24.75" thickBot="1">
      <c r="A22" s="177" t="s">
        <v>16</v>
      </c>
      <c r="B22" s="15" t="s">
        <v>71</v>
      </c>
      <c r="C22" s="65" t="s">
        <v>2</v>
      </c>
      <c r="D22" s="65" t="s">
        <v>2</v>
      </c>
      <c r="E22" s="65"/>
      <c r="F22" s="66"/>
    </row>
    <row r="23" spans="1:10" ht="24.75" thickBot="1">
      <c r="A23" s="177" t="s">
        <v>17</v>
      </c>
      <c r="B23" s="15" t="s">
        <v>75</v>
      </c>
      <c r="C23" s="170" t="e">
        <f>C21*C22</f>
        <v>#DIV/0!</v>
      </c>
      <c r="D23" s="77" t="e">
        <f>D21*D22</f>
        <v>#DIV/0!</v>
      </c>
      <c r="E23" s="77" t="e">
        <f>E21*E22</f>
        <v>#DIV/0!</v>
      </c>
      <c r="F23" s="77" t="e">
        <f>F21*F22</f>
        <v>#DIV/0!</v>
      </c>
      <c r="G23" s="71">
        <f>IF(G24,1,-1)</f>
        <v>-1</v>
      </c>
      <c r="H23" s="71">
        <f>IF(H24,1,-1)</f>
        <v>-1</v>
      </c>
      <c r="I23" s="71">
        <f>IF(I24,1,-1)</f>
        <v>-1</v>
      </c>
      <c r="J23" s="71">
        <f>IF(J24,1,-1)</f>
        <v>-1</v>
      </c>
    </row>
    <row r="24" spans="1:10" ht="15" customHeight="1">
      <c r="A24" s="37" t="s">
        <v>2</v>
      </c>
      <c r="B24" s="19" t="s">
        <v>28</v>
      </c>
      <c r="C24" s="211" t="s">
        <v>2</v>
      </c>
      <c r="D24" s="211"/>
      <c r="E24" s="27"/>
      <c r="F24" s="39" t="s">
        <v>2</v>
      </c>
      <c r="G24" s="71" t="b">
        <v>0</v>
      </c>
      <c r="H24" s="71" t="b">
        <v>0</v>
      </c>
      <c r="I24" s="71" t="b">
        <v>0</v>
      </c>
      <c r="J24" s="71" t="b">
        <v>0</v>
      </c>
    </row>
    <row r="25" spans="1:7" s="133" customFormat="1" ht="16.5" customHeight="1" thickBot="1">
      <c r="A25" s="177" t="s">
        <v>18</v>
      </c>
      <c r="B25" s="17" t="s">
        <v>197</v>
      </c>
      <c r="C25" s="195" t="s">
        <v>2</v>
      </c>
      <c r="D25" s="195" t="s">
        <v>2</v>
      </c>
      <c r="E25" s="195" t="s">
        <v>2</v>
      </c>
      <c r="F25" s="196"/>
      <c r="G25" s="165"/>
    </row>
    <row r="26" spans="1:7" s="133" customFormat="1" ht="23.25" thickBot="1">
      <c r="A26" s="177" t="s">
        <v>194</v>
      </c>
      <c r="B26" s="20" t="s">
        <v>223</v>
      </c>
      <c r="C26" s="175">
        <f>ApplicationRate(G23,C5,C6,C25)</f>
        <v>0</v>
      </c>
      <c r="D26" s="80">
        <f>ApplicationRate(H23,D5,D6,D25)</f>
        <v>0</v>
      </c>
      <c r="E26" s="80">
        <f>ApplicationRate(I23,E5,E6,E25)</f>
        <v>0</v>
      </c>
      <c r="F26" s="80">
        <f>ApplicationRate(J23,F5,F6,F25)</f>
        <v>0</v>
      </c>
      <c r="G26" s="165"/>
    </row>
    <row r="27" spans="1:6" ht="25.5">
      <c r="A27" s="177" t="s">
        <v>21</v>
      </c>
      <c r="B27" s="15" t="s">
        <v>224</v>
      </c>
      <c r="C27" s="62" t="s">
        <v>2</v>
      </c>
      <c r="D27" s="62" t="s">
        <v>2</v>
      </c>
      <c r="E27" s="62"/>
      <c r="F27" s="98"/>
    </row>
    <row r="28" spans="1:6" ht="15.75">
      <c r="A28" s="177" t="s">
        <v>23</v>
      </c>
      <c r="B28" s="15" t="s">
        <v>225</v>
      </c>
      <c r="C28" s="189">
        <f>Premoved(C5,C6)</f>
        <v>0</v>
      </c>
      <c r="D28" s="189">
        <f>Premoved(D5,D6)</f>
        <v>0</v>
      </c>
      <c r="E28" s="189">
        <f>Premoved(E5,E6)</f>
        <v>0</v>
      </c>
      <c r="F28" s="190">
        <f>Premoved(F5,F6)</f>
        <v>0</v>
      </c>
    </row>
    <row r="29" spans="1:6" ht="24">
      <c r="A29" s="177" t="s">
        <v>22</v>
      </c>
      <c r="B29" s="15" t="s">
        <v>226</v>
      </c>
      <c r="C29" s="176" t="e">
        <f>C21*C27</f>
        <v>#DIV/0!</v>
      </c>
      <c r="D29" s="78" t="e">
        <f>D21*D27</f>
        <v>#DIV/0!</v>
      </c>
      <c r="E29" s="78" t="e">
        <f>E21*E27</f>
        <v>#DIV/0!</v>
      </c>
      <c r="F29" s="79" t="e">
        <f>F21*F27</f>
        <v>#DIV/0!</v>
      </c>
    </row>
    <row r="30" spans="1:6" ht="15" customHeight="1">
      <c r="A30" s="40" t="s">
        <v>2</v>
      </c>
      <c r="B30" s="21" t="s">
        <v>26</v>
      </c>
      <c r="C30" s="28"/>
      <c r="D30" s="28"/>
      <c r="E30" s="28"/>
      <c r="F30" s="29"/>
    </row>
    <row r="31" spans="1:6" ht="15.75">
      <c r="A31" s="179" t="s">
        <v>25</v>
      </c>
      <c r="B31" s="17" t="s">
        <v>24</v>
      </c>
      <c r="C31" s="185" t="s">
        <v>2</v>
      </c>
      <c r="D31" s="185" t="s">
        <v>2</v>
      </c>
      <c r="E31" s="185"/>
      <c r="F31" s="186" t="s">
        <v>2</v>
      </c>
    </row>
    <row r="32" spans="1:6" ht="15.75">
      <c r="A32" s="178" t="s">
        <v>47</v>
      </c>
      <c r="B32" s="17" t="s">
        <v>213</v>
      </c>
      <c r="C32" s="185" t="s">
        <v>2</v>
      </c>
      <c r="D32" s="185"/>
      <c r="E32" s="185"/>
      <c r="F32" s="186"/>
    </row>
    <row r="33" spans="1:6" ht="16.5" thickBot="1">
      <c r="A33" s="72" t="s">
        <v>111</v>
      </c>
      <c r="B33" s="168" t="s">
        <v>214</v>
      </c>
      <c r="C33" s="187" t="s">
        <v>2</v>
      </c>
      <c r="D33" s="187"/>
      <c r="E33" s="187" t="s">
        <v>2</v>
      </c>
      <c r="F33" s="188" t="s">
        <v>2</v>
      </c>
    </row>
    <row r="36" ht="12.75">
      <c r="B36" s="22" t="s">
        <v>2</v>
      </c>
    </row>
  </sheetData>
  <sheetProtection password="CB43" sheet="1" objects="1" scenarios="1"/>
  <mergeCells count="5">
    <mergeCell ref="C24:D24"/>
    <mergeCell ref="A1:F1"/>
    <mergeCell ref="A3:B3"/>
    <mergeCell ref="C12:D12"/>
    <mergeCell ref="A2:F2"/>
  </mergeCells>
  <printOptions gridLines="1" horizontalCentered="1" verticalCentered="1"/>
  <pageMargins left="0.25" right="0.25" top="0.1" bottom="0.1" header="0.5" footer="0.2"/>
  <pageSetup horizontalDpi="300" verticalDpi="300" orientation="portrait" r:id="rId3"/>
  <headerFooter alignWithMargins="0">
    <oddFooter>&amp;L&amp;8 Worksheet developed by SDDENR,  SDSU, SD Dept. of Ag, and NRCS.&amp;C&amp;8 &amp;R&amp;8September 2005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31"/>
  <sheetViews>
    <sheetView workbookViewId="0" topLeftCell="A1">
      <selection activeCell="F18" sqref="F18"/>
    </sheetView>
  </sheetViews>
  <sheetFormatPr defaultColWidth="9.140625" defaultRowHeight="12.75"/>
  <cols>
    <col min="1" max="1" width="22.28125" style="0" customWidth="1"/>
    <col min="2" max="2" width="18.57421875" style="0" customWidth="1"/>
    <col min="3" max="3" width="19.140625" style="0" customWidth="1"/>
    <col min="4" max="4" width="11.7109375" style="0" customWidth="1"/>
    <col min="5" max="5" width="20.140625" style="0" customWidth="1"/>
    <col min="6" max="6" width="11.7109375" style="0" customWidth="1"/>
  </cols>
  <sheetData>
    <row r="1" spans="1:6" ht="21" thickBot="1">
      <c r="A1" s="127" t="s">
        <v>209</v>
      </c>
      <c r="B1" s="128"/>
      <c r="C1" s="128"/>
      <c r="D1" s="128"/>
      <c r="E1" s="128"/>
      <c r="F1" s="129"/>
    </row>
    <row r="2" spans="1:6" ht="12.75">
      <c r="A2" s="152" t="s">
        <v>37</v>
      </c>
      <c r="B2" s="153" t="s">
        <v>78</v>
      </c>
      <c r="C2" s="153" t="s">
        <v>37</v>
      </c>
      <c r="D2" s="154" t="s">
        <v>79</v>
      </c>
      <c r="E2" s="153" t="s">
        <v>37</v>
      </c>
      <c r="F2" s="155" t="s">
        <v>78</v>
      </c>
    </row>
    <row r="3" spans="1:6" ht="12.75">
      <c r="A3" s="95"/>
      <c r="B3" s="88" t="s">
        <v>39</v>
      </c>
      <c r="C3" s="89"/>
      <c r="D3" s="88" t="s">
        <v>39</v>
      </c>
      <c r="E3" s="96"/>
      <c r="F3" s="90" t="s">
        <v>39</v>
      </c>
    </row>
    <row r="4" spans="1:6" ht="12.75">
      <c r="A4" s="156" t="s">
        <v>90</v>
      </c>
      <c r="B4" s="91">
        <v>55</v>
      </c>
      <c r="C4" s="156" t="s">
        <v>103</v>
      </c>
      <c r="D4" s="97">
        <v>3</v>
      </c>
      <c r="E4" s="157" t="s">
        <v>97</v>
      </c>
      <c r="F4" s="92">
        <v>6.5</v>
      </c>
    </row>
    <row r="5" spans="1:8" ht="12.75">
      <c r="A5" s="156" t="s">
        <v>189</v>
      </c>
      <c r="B5" s="91">
        <v>1.7</v>
      </c>
      <c r="C5" s="157" t="s">
        <v>105</v>
      </c>
      <c r="D5" s="91">
        <v>25</v>
      </c>
      <c r="E5" s="157" t="s">
        <v>99</v>
      </c>
      <c r="F5" s="92">
        <v>2.5</v>
      </c>
      <c r="H5" s="94"/>
    </row>
    <row r="6" spans="1:8" ht="12.75">
      <c r="A6" s="156" t="s">
        <v>190</v>
      </c>
      <c r="B6" s="93">
        <v>1.5</v>
      </c>
      <c r="C6" s="157" t="s">
        <v>191</v>
      </c>
      <c r="D6" s="91">
        <v>25</v>
      </c>
      <c r="E6" s="157" t="s">
        <v>101</v>
      </c>
      <c r="F6" s="92">
        <v>0.05</v>
      </c>
      <c r="H6" s="94"/>
    </row>
    <row r="7" spans="1:8" ht="12.75">
      <c r="A7" s="156" t="s">
        <v>92</v>
      </c>
      <c r="B7" s="91">
        <v>2.2</v>
      </c>
      <c r="C7" s="157" t="s">
        <v>108</v>
      </c>
      <c r="D7" s="91">
        <v>0.035</v>
      </c>
      <c r="E7" s="157" t="s">
        <v>102</v>
      </c>
      <c r="F7" s="92">
        <v>1.1</v>
      </c>
      <c r="H7" s="94"/>
    </row>
    <row r="8" spans="1:8" ht="12.75">
      <c r="A8" s="156" t="s">
        <v>94</v>
      </c>
      <c r="B8" s="91">
        <v>6.5</v>
      </c>
      <c r="C8" s="157" t="s">
        <v>91</v>
      </c>
      <c r="D8" s="93">
        <v>6.5</v>
      </c>
      <c r="E8" s="158" t="s">
        <v>192</v>
      </c>
      <c r="F8" s="92">
        <v>25</v>
      </c>
      <c r="H8" s="94"/>
    </row>
    <row r="9" spans="1:8" ht="12.75">
      <c r="A9" s="156" t="s">
        <v>193</v>
      </c>
      <c r="B9" s="91">
        <v>1.2</v>
      </c>
      <c r="C9" s="159" t="s">
        <v>93</v>
      </c>
      <c r="D9" s="91">
        <v>1.3</v>
      </c>
      <c r="E9" s="157" t="s">
        <v>104</v>
      </c>
      <c r="F9" s="92">
        <v>3.8</v>
      </c>
      <c r="H9" s="94"/>
    </row>
    <row r="10" spans="1:6" ht="12.75">
      <c r="A10" s="156" t="s">
        <v>98</v>
      </c>
      <c r="B10" s="91">
        <v>10.4</v>
      </c>
      <c r="C10" s="157" t="s">
        <v>95</v>
      </c>
      <c r="D10" s="91">
        <v>0.4</v>
      </c>
      <c r="E10" s="159" t="s">
        <v>106</v>
      </c>
      <c r="F10" s="92">
        <v>0.05</v>
      </c>
    </row>
    <row r="11" spans="1:6" ht="13.5" thickBot="1">
      <c r="A11" s="160" t="s">
        <v>100</v>
      </c>
      <c r="B11" s="161">
        <v>0.05</v>
      </c>
      <c r="C11" s="162"/>
      <c r="D11" s="161"/>
      <c r="E11" s="163" t="s">
        <v>107</v>
      </c>
      <c r="F11" s="164">
        <v>2.5</v>
      </c>
    </row>
    <row r="12" spans="1:6" ht="12.75">
      <c r="A12" s="198" t="s">
        <v>40</v>
      </c>
      <c r="B12" s="94"/>
      <c r="C12" s="200" t="s">
        <v>208</v>
      </c>
      <c r="D12" s="94"/>
      <c r="E12" s="200" t="s">
        <v>41</v>
      </c>
      <c r="F12" s="197"/>
    </row>
    <row r="13" spans="1:6" ht="20.25">
      <c r="A13" s="199" t="s">
        <v>210</v>
      </c>
      <c r="B13" s="94"/>
      <c r="C13" s="1"/>
      <c r="D13" s="1"/>
      <c r="E13" s="96"/>
      <c r="F13" s="83"/>
    </row>
    <row r="14" spans="1:6" ht="13.5" thickBot="1">
      <c r="A14" s="218" t="s">
        <v>277</v>
      </c>
      <c r="B14" s="219"/>
      <c r="C14" s="219"/>
      <c r="D14" s="219"/>
      <c r="E14" s="219"/>
      <c r="F14" s="220"/>
    </row>
    <row r="15" spans="1:6" ht="12.75">
      <c r="A15" s="100"/>
      <c r="B15" s="101"/>
      <c r="C15" s="100"/>
      <c r="D15" s="100"/>
      <c r="E15" s="1"/>
      <c r="F15" s="1"/>
    </row>
    <row r="17" spans="1:3" ht="13.5" thickBot="1">
      <c r="A17" s="238" t="s">
        <v>42</v>
      </c>
      <c r="B17" s="1"/>
      <c r="C17" s="1"/>
    </row>
    <row r="18" spans="1:4" ht="12.75">
      <c r="A18" s="239"/>
      <c r="B18" s="240"/>
      <c r="C18" s="241"/>
      <c r="D18" s="1"/>
    </row>
    <row r="19" spans="1:4" ht="12.75">
      <c r="A19" s="227" t="s">
        <v>36</v>
      </c>
      <c r="B19" s="226"/>
      <c r="C19" s="242"/>
      <c r="D19" s="1"/>
    </row>
    <row r="20" spans="1:4" ht="12.75">
      <c r="A20" s="99"/>
      <c r="B20" s="1"/>
      <c r="C20" s="11" t="s">
        <v>267</v>
      </c>
      <c r="D20" s="1"/>
    </row>
    <row r="21" spans="1:4" ht="30.75" customHeight="1">
      <c r="A21" s="228" t="s">
        <v>273</v>
      </c>
      <c r="B21" s="222"/>
      <c r="C21" s="11">
        <v>40</v>
      </c>
      <c r="D21" s="1"/>
    </row>
    <row r="22" spans="1:4" ht="12.75">
      <c r="A22" s="99"/>
      <c r="B22" s="221"/>
      <c r="C22" s="11"/>
      <c r="D22" s="1"/>
    </row>
    <row r="23" spans="1:4" ht="30.75" customHeight="1">
      <c r="A23" s="229" t="s">
        <v>274</v>
      </c>
      <c r="B23" s="230"/>
      <c r="C23" s="45"/>
      <c r="D23" s="1"/>
    </row>
    <row r="24" spans="1:4" ht="12.75">
      <c r="A24" s="231" t="s">
        <v>268</v>
      </c>
      <c r="B24" s="224" t="s">
        <v>269</v>
      </c>
      <c r="C24" s="11">
        <v>150</v>
      </c>
      <c r="D24" s="1"/>
    </row>
    <row r="25" spans="1:4" ht="12.75">
      <c r="A25" s="99"/>
      <c r="B25" s="224" t="s">
        <v>271</v>
      </c>
      <c r="C25" s="11">
        <v>100</v>
      </c>
      <c r="D25" s="1"/>
    </row>
    <row r="26" spans="1:4" ht="12.75">
      <c r="A26" s="99"/>
      <c r="B26" s="224" t="s">
        <v>272</v>
      </c>
      <c r="C26" s="11">
        <v>50</v>
      </c>
      <c r="D26" s="1"/>
    </row>
    <row r="27" spans="1:4" ht="12.75">
      <c r="A27" s="232"/>
      <c r="B27" s="225" t="s">
        <v>270</v>
      </c>
      <c r="C27" s="242">
        <v>0</v>
      </c>
      <c r="D27" s="1"/>
    </row>
    <row r="28" spans="1:5" s="235" customFormat="1" ht="24" customHeight="1">
      <c r="A28" s="243" t="s">
        <v>275</v>
      </c>
      <c r="B28" s="236"/>
      <c r="C28" s="244"/>
      <c r="D28" s="236"/>
      <c r="E28" s="236"/>
    </row>
    <row r="29" spans="1:5" s="235" customFormat="1" ht="19.5" customHeight="1" thickBot="1">
      <c r="A29" s="233" t="s">
        <v>276</v>
      </c>
      <c r="B29" s="234"/>
      <c r="C29" s="245"/>
      <c r="D29" s="237"/>
      <c r="E29" s="236"/>
    </row>
    <row r="30" spans="1:5" ht="12.75">
      <c r="A30" s="223"/>
      <c r="B30" s="223"/>
      <c r="C30" s="223"/>
      <c r="D30" s="1"/>
      <c r="E30" s="1"/>
    </row>
    <row r="31" spans="1:4" ht="12.75">
      <c r="A31" s="1"/>
      <c r="B31" s="1"/>
      <c r="C31" s="1"/>
      <c r="D31" s="1"/>
    </row>
  </sheetData>
  <mergeCells count="6">
    <mergeCell ref="A30:C30"/>
    <mergeCell ref="B18:C18"/>
    <mergeCell ref="A14:F14"/>
    <mergeCell ref="A21:B21"/>
    <mergeCell ref="A23:B23"/>
    <mergeCell ref="A29:C29"/>
  </mergeCells>
  <printOptions horizontalCentered="1" verticalCentered="1"/>
  <pageMargins left="0.25" right="0.25" top="0.25" bottom="0.25" header="0.5" footer="0.5"/>
  <pageSetup horizontalDpi="300" verticalDpi="300" orientation="portrait" r:id="rId1"/>
  <headerFooter alignWithMargins="0">
    <oddFooter>&amp;R&amp;8November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2"/>
  <dimension ref="A1:M57"/>
  <sheetViews>
    <sheetView workbookViewId="0" topLeftCell="A27">
      <selection activeCell="A57" sqref="A57:D57"/>
    </sheetView>
  </sheetViews>
  <sheetFormatPr defaultColWidth="9.140625" defaultRowHeight="12.75"/>
  <cols>
    <col min="1" max="1" width="39.421875" style="0" customWidth="1"/>
    <col min="2" max="2" width="17.28125" style="0" customWidth="1"/>
    <col min="3" max="3" width="19.00390625" style="0" customWidth="1"/>
    <col min="4" max="4" width="10.421875" style="0" customWidth="1"/>
    <col min="6" max="6" width="6.8515625" style="0" customWidth="1"/>
  </cols>
  <sheetData>
    <row r="1" ht="13.5" thickBot="1">
      <c r="A1" s="10" t="s">
        <v>85</v>
      </c>
    </row>
    <row r="2" spans="1:2" ht="13.5" thickBot="1">
      <c r="A2" s="75" t="s">
        <v>30</v>
      </c>
      <c r="B2" s="87" t="s">
        <v>86</v>
      </c>
    </row>
    <row r="3" spans="1:2" ht="12.75">
      <c r="A3" s="99"/>
      <c r="B3" s="102" t="s">
        <v>2</v>
      </c>
    </row>
    <row r="4" spans="1:2" ht="12.75">
      <c r="A4" s="4" t="s">
        <v>31</v>
      </c>
      <c r="B4" s="12">
        <v>0.98</v>
      </c>
    </row>
    <row r="5" spans="1:2" ht="12.75">
      <c r="A5" s="5" t="s">
        <v>156</v>
      </c>
      <c r="B5" s="103">
        <v>0.9</v>
      </c>
    </row>
    <row r="6" spans="1:2" ht="12.75">
      <c r="A6" s="5" t="s">
        <v>157</v>
      </c>
      <c r="B6" s="103">
        <v>0.2</v>
      </c>
    </row>
    <row r="7" spans="1:4" ht="13.5" thickBot="1">
      <c r="A7" s="104" t="s">
        <v>46</v>
      </c>
      <c r="B7" s="139">
        <v>0.7</v>
      </c>
      <c r="D7" t="s">
        <v>2</v>
      </c>
    </row>
    <row r="8" spans="1:2" s="202" customFormat="1" ht="9.75" customHeight="1">
      <c r="A8" s="201"/>
      <c r="B8" s="101"/>
    </row>
    <row r="9" ht="16.5" customHeight="1" thickBot="1">
      <c r="A9" s="10" t="s">
        <v>43</v>
      </c>
    </row>
    <row r="10" spans="1:13" ht="12.75">
      <c r="A10" s="6" t="s">
        <v>32</v>
      </c>
      <c r="B10" s="7" t="s">
        <v>33</v>
      </c>
      <c r="C10" s="8" t="s">
        <v>34</v>
      </c>
      <c r="M10" t="s">
        <v>2</v>
      </c>
    </row>
    <row r="11" spans="1:3" ht="12.75">
      <c r="A11" s="4" t="s">
        <v>87</v>
      </c>
      <c r="B11" s="84">
        <v>0.35</v>
      </c>
      <c r="C11" s="103">
        <v>0.5</v>
      </c>
    </row>
    <row r="12" spans="1:3" ht="13.5" thickBot="1">
      <c r="A12" s="9" t="s">
        <v>88</v>
      </c>
      <c r="B12" s="105">
        <v>0.6</v>
      </c>
      <c r="C12" s="13">
        <v>0.85</v>
      </c>
    </row>
    <row r="13" spans="1:3" ht="9.75" customHeight="1" thickBot="1">
      <c r="A13" s="137" t="s">
        <v>35</v>
      </c>
      <c r="B13" s="43"/>
      <c r="C13" s="44"/>
    </row>
    <row r="14" s="202" customFormat="1" ht="7.5" customHeight="1"/>
    <row r="15" spans="1:4" ht="13.5" thickBot="1">
      <c r="A15" s="106" t="s">
        <v>211</v>
      </c>
      <c r="B15" s="1"/>
      <c r="C15" s="1"/>
      <c r="D15" s="1"/>
    </row>
    <row r="16" spans="1:4" ht="13.5" thickBot="1">
      <c r="A16" s="107" t="s">
        <v>45</v>
      </c>
      <c r="B16" s="108" t="s">
        <v>89</v>
      </c>
      <c r="C16" s="107" t="s">
        <v>45</v>
      </c>
      <c r="D16" s="108" t="s">
        <v>89</v>
      </c>
    </row>
    <row r="17" spans="1:4" ht="12.75">
      <c r="A17" s="4" t="s">
        <v>90</v>
      </c>
      <c r="B17" s="109">
        <v>12</v>
      </c>
      <c r="C17" s="6" t="s">
        <v>91</v>
      </c>
      <c r="D17" s="8">
        <v>1.5</v>
      </c>
    </row>
    <row r="18" spans="1:4" ht="12.75">
      <c r="A18" s="4" t="s">
        <v>158</v>
      </c>
      <c r="B18" s="84">
        <v>0.41</v>
      </c>
      <c r="C18" s="140" t="s">
        <v>93</v>
      </c>
      <c r="D18" s="141">
        <v>0.25</v>
      </c>
    </row>
    <row r="19" spans="1:4" ht="12.75">
      <c r="A19" s="4" t="s">
        <v>159</v>
      </c>
      <c r="B19" s="84">
        <v>0.41</v>
      </c>
      <c r="C19" s="110" t="s">
        <v>95</v>
      </c>
      <c r="D19" s="12">
        <v>0.09</v>
      </c>
    </row>
    <row r="20" spans="1:4" ht="12.75">
      <c r="A20" s="4" t="s">
        <v>92</v>
      </c>
      <c r="B20" s="84">
        <v>0.53</v>
      </c>
      <c r="C20" s="110" t="s">
        <v>97</v>
      </c>
      <c r="D20" s="12">
        <v>1.5</v>
      </c>
    </row>
    <row r="21" spans="1:5" ht="12.75">
      <c r="A21" s="4" t="s">
        <v>94</v>
      </c>
      <c r="B21" s="84">
        <v>1.5</v>
      </c>
      <c r="C21" s="110" t="s">
        <v>99</v>
      </c>
      <c r="D21" s="12">
        <v>0.48</v>
      </c>
      <c r="E21" s="203"/>
    </row>
    <row r="22" spans="1:4" ht="12.75">
      <c r="A22" s="4" t="s">
        <v>96</v>
      </c>
      <c r="B22" s="84">
        <v>0.35</v>
      </c>
      <c r="C22" s="110" t="s">
        <v>101</v>
      </c>
      <c r="D22" s="12">
        <v>0.011</v>
      </c>
    </row>
    <row r="23" spans="1:4" ht="12.75">
      <c r="A23" s="142" t="s">
        <v>98</v>
      </c>
      <c r="B23" s="143">
        <v>4.3</v>
      </c>
      <c r="C23" s="144" t="s">
        <v>102</v>
      </c>
      <c r="D23" s="145">
        <v>0.27</v>
      </c>
    </row>
    <row r="24" spans="1:4" ht="12.75">
      <c r="A24" s="142" t="s">
        <v>100</v>
      </c>
      <c r="B24" s="143">
        <v>0.013</v>
      </c>
      <c r="C24" s="146" t="s">
        <v>160</v>
      </c>
      <c r="D24" s="12">
        <v>5.8</v>
      </c>
    </row>
    <row r="25" spans="1:4" ht="12.75">
      <c r="A25" s="4" t="s">
        <v>103</v>
      </c>
      <c r="B25" s="84">
        <v>0.7</v>
      </c>
      <c r="C25" s="144" t="s">
        <v>104</v>
      </c>
      <c r="D25" s="145">
        <v>0.77</v>
      </c>
    </row>
    <row r="26" spans="1:4" ht="13.5" customHeight="1">
      <c r="A26" s="4" t="s">
        <v>105</v>
      </c>
      <c r="B26" s="84">
        <v>10</v>
      </c>
      <c r="C26" s="110" t="s">
        <v>106</v>
      </c>
      <c r="D26" s="12">
        <v>0.011</v>
      </c>
    </row>
    <row r="27" spans="1:4" ht="12.75">
      <c r="A27" s="4" t="s">
        <v>161</v>
      </c>
      <c r="B27" s="12">
        <v>5.8</v>
      </c>
      <c r="C27" s="110" t="s">
        <v>107</v>
      </c>
      <c r="D27" s="12">
        <v>0.56</v>
      </c>
    </row>
    <row r="28" spans="1:4" ht="13.5" thickBot="1">
      <c r="A28" s="9" t="s">
        <v>108</v>
      </c>
      <c r="B28" s="85">
        <v>0.008</v>
      </c>
      <c r="C28" s="2"/>
      <c r="D28" s="3"/>
    </row>
    <row r="29" spans="1:6" s="202" customFormat="1" ht="7.5" customHeight="1">
      <c r="A29" s="204"/>
      <c r="B29" s="101"/>
      <c r="F29" s="204"/>
    </row>
    <row r="30" ht="13.5" thickBot="1">
      <c r="A30" s="10" t="s">
        <v>212</v>
      </c>
    </row>
    <row r="31" spans="1:6" ht="12" customHeight="1" thickBot="1">
      <c r="A31" s="111" t="s">
        <v>45</v>
      </c>
      <c r="B31" s="112" t="s">
        <v>109</v>
      </c>
      <c r="C31" s="113"/>
      <c r="D31" s="113"/>
      <c r="E31" s="112" t="s">
        <v>110</v>
      </c>
      <c r="F31" s="114"/>
    </row>
    <row r="32" spans="1:6" ht="12.75">
      <c r="A32" s="86" t="s">
        <v>162</v>
      </c>
      <c r="B32" s="147" t="s">
        <v>163</v>
      </c>
      <c r="C32" s="148"/>
      <c r="D32" s="1" t="s">
        <v>112</v>
      </c>
      <c r="E32" s="1"/>
      <c r="F32" s="116"/>
    </row>
    <row r="33" spans="1:6" ht="12.75">
      <c r="A33" s="4" t="s">
        <v>164</v>
      </c>
      <c r="B33" s="117" t="s">
        <v>122</v>
      </c>
      <c r="C33" s="110"/>
      <c r="D33" s="118" t="s">
        <v>123</v>
      </c>
      <c r="E33" s="118"/>
      <c r="F33" s="119"/>
    </row>
    <row r="34" spans="1:6" ht="12.75">
      <c r="A34" s="4" t="s">
        <v>165</v>
      </c>
      <c r="B34" s="117" t="s">
        <v>122</v>
      </c>
      <c r="C34" s="110"/>
      <c r="D34" s="118" t="s">
        <v>128</v>
      </c>
      <c r="E34" s="118"/>
      <c r="F34" s="119"/>
    </row>
    <row r="35" spans="1:6" ht="12.75">
      <c r="A35" s="4" t="s">
        <v>166</v>
      </c>
      <c r="B35" s="117" t="s">
        <v>167</v>
      </c>
      <c r="C35" s="110"/>
      <c r="D35" s="118" t="s">
        <v>113</v>
      </c>
      <c r="E35" s="118"/>
      <c r="F35" s="119"/>
    </row>
    <row r="36" spans="1:6" ht="12.75">
      <c r="A36" s="4" t="s">
        <v>168</v>
      </c>
      <c r="B36" s="117" t="s">
        <v>114</v>
      </c>
      <c r="C36" s="110"/>
      <c r="D36" s="118" t="s">
        <v>115</v>
      </c>
      <c r="E36" s="118"/>
      <c r="F36" s="119"/>
    </row>
    <row r="37" spans="1:6" ht="12.75">
      <c r="A37" s="4" t="s">
        <v>169</v>
      </c>
      <c r="B37" s="117" t="s">
        <v>116</v>
      </c>
      <c r="C37" s="110"/>
      <c r="D37" s="118" t="s">
        <v>117</v>
      </c>
      <c r="E37" s="118"/>
      <c r="F37" s="119"/>
    </row>
    <row r="38" spans="1:6" ht="12.75">
      <c r="A38" s="4" t="s">
        <v>170</v>
      </c>
      <c r="B38" s="117" t="s">
        <v>118</v>
      </c>
      <c r="C38" s="110"/>
      <c r="D38" s="118" t="s">
        <v>119</v>
      </c>
      <c r="E38" s="118"/>
      <c r="F38" s="119"/>
    </row>
    <row r="39" spans="1:6" ht="12.75">
      <c r="A39" s="4" t="s">
        <v>171</v>
      </c>
      <c r="B39" s="120" t="s">
        <v>120</v>
      </c>
      <c r="C39" s="149"/>
      <c r="D39" s="121" t="s">
        <v>121</v>
      </c>
      <c r="E39" s="121"/>
      <c r="F39" s="122"/>
    </row>
    <row r="40" spans="1:6" ht="12.75">
      <c r="A40" s="4" t="s">
        <v>172</v>
      </c>
      <c r="B40" s="117" t="s">
        <v>124</v>
      </c>
      <c r="C40" s="110"/>
      <c r="D40" s="118" t="s">
        <v>125</v>
      </c>
      <c r="E40" s="118"/>
      <c r="F40" s="119"/>
    </row>
    <row r="41" spans="1:6" ht="12.75">
      <c r="A41" s="4" t="s">
        <v>173</v>
      </c>
      <c r="B41" s="115" t="s">
        <v>127</v>
      </c>
      <c r="C41" s="150"/>
      <c r="D41" s="1" t="s">
        <v>174</v>
      </c>
      <c r="E41" s="1"/>
      <c r="F41" s="116"/>
    </row>
    <row r="42" spans="1:6" ht="12.75">
      <c r="A42" s="4" t="s">
        <v>175</v>
      </c>
      <c r="B42" s="117" t="s">
        <v>145</v>
      </c>
      <c r="C42" s="110"/>
      <c r="D42" s="118" t="s">
        <v>146</v>
      </c>
      <c r="E42" s="118"/>
      <c r="F42" s="119"/>
    </row>
    <row r="43" spans="1:6" ht="12.75">
      <c r="A43" s="4" t="s">
        <v>176</v>
      </c>
      <c r="B43" s="115" t="s">
        <v>129</v>
      </c>
      <c r="C43" s="150"/>
      <c r="D43" s="1" t="s">
        <v>150</v>
      </c>
      <c r="E43" s="1"/>
      <c r="F43" s="116"/>
    </row>
    <row r="44" spans="1:6" ht="12.75">
      <c r="A44" s="4" t="s">
        <v>177</v>
      </c>
      <c r="B44" s="117" t="s">
        <v>130</v>
      </c>
      <c r="C44" s="110"/>
      <c r="D44" s="118" t="s">
        <v>131</v>
      </c>
      <c r="E44" s="118"/>
      <c r="F44" s="119"/>
    </row>
    <row r="45" spans="1:6" ht="12.75">
      <c r="A45" s="4" t="s">
        <v>178</v>
      </c>
      <c r="B45" s="115" t="s">
        <v>132</v>
      </c>
      <c r="C45" s="150"/>
      <c r="D45" s="1" t="s">
        <v>133</v>
      </c>
      <c r="E45" s="1"/>
      <c r="F45" s="116"/>
    </row>
    <row r="46" spans="1:6" ht="12.75">
      <c r="A46" s="4" t="s">
        <v>179</v>
      </c>
      <c r="B46" s="117" t="s">
        <v>134</v>
      </c>
      <c r="C46" s="110"/>
      <c r="D46" s="118" t="s">
        <v>135</v>
      </c>
      <c r="E46" s="118"/>
      <c r="F46" s="119"/>
    </row>
    <row r="47" spans="1:6" ht="12.75">
      <c r="A47" s="4" t="s">
        <v>180</v>
      </c>
      <c r="B47" s="115" t="s">
        <v>136</v>
      </c>
      <c r="C47" s="150"/>
      <c r="D47" s="1" t="s">
        <v>137</v>
      </c>
      <c r="E47" s="1"/>
      <c r="F47" s="116"/>
    </row>
    <row r="48" spans="1:9" ht="12.75">
      <c r="A48" s="4" t="s">
        <v>181</v>
      </c>
      <c r="B48" s="117" t="s">
        <v>138</v>
      </c>
      <c r="C48" s="110"/>
      <c r="D48" s="118" t="s">
        <v>139</v>
      </c>
      <c r="E48" s="118"/>
      <c r="F48" s="119"/>
      <c r="I48" t="s">
        <v>2</v>
      </c>
    </row>
    <row r="49" spans="1:6" ht="12.75">
      <c r="A49" s="4" t="s">
        <v>182</v>
      </c>
      <c r="B49" s="115" t="s">
        <v>140</v>
      </c>
      <c r="C49" s="150"/>
      <c r="D49" s="1" t="s">
        <v>141</v>
      </c>
      <c r="E49" s="1"/>
      <c r="F49" s="116"/>
    </row>
    <row r="50" spans="1:6" ht="12.75">
      <c r="A50" s="4" t="s">
        <v>183</v>
      </c>
      <c r="B50" s="117" t="s">
        <v>126</v>
      </c>
      <c r="C50" s="110"/>
      <c r="D50" s="118" t="s">
        <v>142</v>
      </c>
      <c r="E50" s="118"/>
      <c r="F50" s="119"/>
    </row>
    <row r="51" spans="1:6" ht="12.75">
      <c r="A51" s="4" t="s">
        <v>184</v>
      </c>
      <c r="B51" s="117" t="s">
        <v>145</v>
      </c>
      <c r="C51" s="110"/>
      <c r="D51" s="118" t="s">
        <v>146</v>
      </c>
      <c r="E51" s="118"/>
      <c r="F51" s="119"/>
    </row>
    <row r="52" spans="1:6" ht="12.75">
      <c r="A52" s="4" t="s">
        <v>185</v>
      </c>
      <c r="B52" s="115" t="s">
        <v>143</v>
      </c>
      <c r="C52" s="150"/>
      <c r="D52" s="1" t="s">
        <v>144</v>
      </c>
      <c r="E52" s="1"/>
      <c r="F52" s="116"/>
    </row>
    <row r="53" spans="1:6" ht="12.75">
      <c r="A53" s="4" t="s">
        <v>186</v>
      </c>
      <c r="B53" s="117" t="s">
        <v>147</v>
      </c>
      <c r="C53" s="110"/>
      <c r="D53" s="118" t="s">
        <v>148</v>
      </c>
      <c r="E53" s="118"/>
      <c r="F53" s="119"/>
    </row>
    <row r="54" spans="1:6" ht="13.5" thickBot="1">
      <c r="A54" s="9" t="s">
        <v>187</v>
      </c>
      <c r="B54" s="123" t="s">
        <v>138</v>
      </c>
      <c r="C54" s="151"/>
      <c r="D54" s="124" t="s">
        <v>139</v>
      </c>
      <c r="E54" s="124"/>
      <c r="F54" s="125"/>
    </row>
    <row r="55" spans="1:6" ht="9.75" customHeight="1">
      <c r="A55" s="126" t="s">
        <v>149</v>
      </c>
      <c r="B55" s="1"/>
      <c r="C55" s="1"/>
      <c r="D55" s="1"/>
      <c r="E55" s="1"/>
      <c r="F55" s="116"/>
    </row>
    <row r="56" spans="1:6" ht="9.75" customHeight="1">
      <c r="A56" s="126" t="s">
        <v>188</v>
      </c>
      <c r="B56" s="1"/>
      <c r="C56" s="1"/>
      <c r="D56" s="1"/>
      <c r="E56" s="1"/>
      <c r="F56" s="116"/>
    </row>
    <row r="57" spans="1:6" ht="9.75" customHeight="1" thickBot="1">
      <c r="A57" s="218" t="s">
        <v>281</v>
      </c>
      <c r="B57" s="219"/>
      <c r="C57" s="219"/>
      <c r="D57" s="219"/>
      <c r="E57" s="2"/>
      <c r="F57" s="3"/>
    </row>
  </sheetData>
  <sheetProtection password="CB43" sheet="1" objects="1" scenarios="1"/>
  <mergeCells count="1">
    <mergeCell ref="A57:D57"/>
  </mergeCells>
  <printOptions horizontalCentered="1" verticalCentered="1"/>
  <pageMargins left="0" right="0" top="0" bottom="0" header="0" footer="0"/>
  <pageSetup horizontalDpi="300" verticalDpi="300" orientation="portrait" r:id="rId1"/>
  <headerFooter alignWithMargins="0">
    <oddFooter>&amp;R&amp;8November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1:A24"/>
  <sheetViews>
    <sheetView workbookViewId="0" topLeftCell="A1">
      <selection activeCell="C23" sqref="C23"/>
    </sheetView>
  </sheetViews>
  <sheetFormatPr defaultColWidth="9.140625" defaultRowHeight="12.75"/>
  <cols>
    <col min="1" max="1" width="15.8515625" style="0" bestFit="1" customWidth="1"/>
  </cols>
  <sheetData>
    <row r="1" ht="12.75">
      <c r="A1" s="138" t="s">
        <v>45</v>
      </c>
    </row>
    <row r="2" ht="12.75">
      <c r="A2" s="4" t="s">
        <v>48</v>
      </c>
    </row>
    <row r="3" ht="12.75">
      <c r="A3" s="4" t="s">
        <v>152</v>
      </c>
    </row>
    <row r="4" ht="12.75">
      <c r="A4" s="4" t="s">
        <v>153</v>
      </c>
    </row>
    <row r="5" ht="12.75">
      <c r="A5" s="4" t="s">
        <v>49</v>
      </c>
    </row>
    <row r="6" ht="12.75">
      <c r="A6" s="4" t="s">
        <v>50</v>
      </c>
    </row>
    <row r="7" ht="12.75">
      <c r="A7" s="4" t="s">
        <v>51</v>
      </c>
    </row>
    <row r="8" ht="12.75">
      <c r="A8" s="4" t="s">
        <v>52</v>
      </c>
    </row>
    <row r="9" ht="12.75">
      <c r="A9" s="4" t="s">
        <v>53</v>
      </c>
    </row>
    <row r="10" ht="12.75">
      <c r="A10" s="4" t="s">
        <v>54</v>
      </c>
    </row>
    <row r="11" ht="12.75">
      <c r="A11" s="4" t="s">
        <v>55</v>
      </c>
    </row>
    <row r="12" ht="12.75">
      <c r="A12" s="4" t="s">
        <v>154</v>
      </c>
    </row>
    <row r="13" ht="12.75">
      <c r="A13" s="4" t="s">
        <v>56</v>
      </c>
    </row>
    <row r="14" ht="12.75">
      <c r="A14" s="4" t="s">
        <v>57</v>
      </c>
    </row>
    <row r="15" ht="12.75">
      <c r="A15" s="4" t="s">
        <v>58</v>
      </c>
    </row>
    <row r="16" ht="12.75">
      <c r="A16" s="4" t="s">
        <v>59</v>
      </c>
    </row>
    <row r="17" ht="12.75">
      <c r="A17" s="4" t="s">
        <v>60</v>
      </c>
    </row>
    <row r="18" ht="12.75">
      <c r="A18" s="4" t="s">
        <v>61</v>
      </c>
    </row>
    <row r="19" ht="12.75">
      <c r="A19" s="4" t="s">
        <v>62</v>
      </c>
    </row>
    <row r="20" ht="12.75">
      <c r="A20" s="4" t="s">
        <v>63</v>
      </c>
    </row>
    <row r="21" ht="12.75">
      <c r="A21" s="4" t="s">
        <v>155</v>
      </c>
    </row>
    <row r="22" ht="12.75">
      <c r="A22" s="4" t="s">
        <v>64</v>
      </c>
    </row>
    <row r="23" ht="12.75">
      <c r="A23" s="4" t="s">
        <v>65</v>
      </c>
    </row>
    <row r="24" ht="13.5" thickBot="1">
      <c r="A24" s="9" t="s">
        <v>66</v>
      </c>
    </row>
  </sheetData>
  <sheetProtection password="CB43" sheet="1" objects="1" scenarios="1"/>
  <printOptions horizontalCentered="1" verticalCentered="1"/>
  <pageMargins left="0.25" right="0.25" top="0.25" bottom="0.25" header="0.5" footer="0.5"/>
  <pageSetup horizontalDpi="300" verticalDpi="300" orientation="portrait" r:id="rId1"/>
  <headerFooter alignWithMargins="0">
    <oddFooter>&amp;R&amp;8November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Kent Woodmansey</Manager>
  <Company>Department of Environment and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Nitrogen Application Rate Calculation Sheet</dc:title>
  <dc:subject>Nitrogen Application Rate Calculation Sheet</dc:subject>
  <dc:creator>Surface Water Quality Program</dc:creator>
  <cp:keywords>manure, application, waste, calculation, nitrogen, phosphorus, phosphorous, crop, animal, confinement, soil, rate</cp:keywords>
  <dc:description/>
  <cp:lastModifiedBy>nrpr16707</cp:lastModifiedBy>
  <cp:lastPrinted>2005-09-23T18:03:39Z</cp:lastPrinted>
  <dcterms:created xsi:type="dcterms:W3CDTF">1999-07-03T03:32:54Z</dcterms:created>
  <dcterms:modified xsi:type="dcterms:W3CDTF">2005-09-23T18:07:47Z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>Manure Application Rate Calculation Sheet</vt:lpwstr>
  </property>
</Properties>
</file>